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Ages 0-65" sheetId="1" r:id="rId4"/>
    <sheet name="Simplified Every Decade Sheet t" sheetId="2" r:id="rId5"/>
  </sheets>
</workbook>
</file>

<file path=xl/sharedStrings.xml><?xml version="1.0" encoding="utf-8"?>
<sst xmlns="http://schemas.openxmlformats.org/spreadsheetml/2006/main" uniqueCount="11">
  <si>
    <t>AGE</t>
  </si>
  <si>
    <r>
      <rPr>
        <b val="1"/>
        <sz val="13"/>
        <color indexed="9"/>
        <rFont val="Arial"/>
      </rPr>
      <t xml:space="preserve">WEALTH MULTIPLIER </t>
    </r>
    <r>
      <rPr>
        <b val="1"/>
        <sz val="10"/>
        <color indexed="9"/>
        <rFont val="Arial"/>
      </rPr>
      <t>(How Much $1 Is Worth Saved and Invested to 65)</t>
    </r>
  </si>
  <si>
    <t>$1,000 INVESTMENT SAVED AT “X-AGE”GROWS TO BE “$X” AT AGE 65</t>
  </si>
  <si>
    <r>
      <rPr>
        <b val="1"/>
        <sz val="13"/>
        <color indexed="9"/>
        <rFont val="Arial"/>
      </rPr>
      <t xml:space="preserve">SAVINGS PER </t>
    </r>
    <r>
      <rPr>
        <b val="1"/>
        <u val="single"/>
        <sz val="13"/>
        <color indexed="9"/>
        <rFont val="Arial"/>
      </rPr>
      <t>MONTH</t>
    </r>
    <r>
      <rPr>
        <b val="1"/>
        <sz val="13"/>
        <color indexed="9"/>
        <rFont val="Arial"/>
      </rPr>
      <t xml:space="preserve"> TO BE A MILLIONAIRE AT 65</t>
    </r>
  </si>
  <si>
    <r>
      <rPr>
        <b val="1"/>
        <sz val="13"/>
        <color indexed="9"/>
        <rFont val="Arial"/>
      </rPr>
      <t xml:space="preserve">SAVINGS PER </t>
    </r>
    <r>
      <rPr>
        <b val="1"/>
        <u val="single"/>
        <sz val="13"/>
        <color indexed="9"/>
        <rFont val="Arial"/>
      </rPr>
      <t>YEAR</t>
    </r>
    <r>
      <rPr>
        <b val="1"/>
        <sz val="13"/>
        <color indexed="9"/>
        <rFont val="Arial"/>
      </rPr>
      <t xml:space="preserve"> TO BE A MILLIONAIRE AT 65</t>
    </r>
  </si>
  <si>
    <t>ONE-TIME INVESTMENT NEEDED TO HAVE $1 MILLION AT AGE 65</t>
  </si>
  <si>
    <r>
      <rPr>
        <b val="1"/>
        <sz val="13"/>
        <color indexed="9"/>
        <rFont val="Arial"/>
      </rPr>
      <t xml:space="preserve">SAVINGS PER </t>
    </r>
    <r>
      <rPr>
        <b val="1"/>
        <u val="single"/>
        <sz val="13"/>
        <color indexed="9"/>
        <rFont val="Arial"/>
      </rPr>
      <t>MONTH</t>
    </r>
    <r>
      <rPr>
        <b val="1"/>
        <sz val="13"/>
        <color indexed="9"/>
        <rFont val="Arial"/>
      </rPr>
      <t xml:space="preserve"> TO REACH $2 MILLION AT 65</t>
    </r>
  </si>
  <si>
    <r>
      <rPr>
        <b val="1"/>
        <sz val="13"/>
        <color indexed="9"/>
        <rFont val="Arial"/>
      </rPr>
      <t xml:space="preserve">SAVINGS PER </t>
    </r>
    <r>
      <rPr>
        <b val="1"/>
        <u val="single"/>
        <sz val="13"/>
        <color indexed="9"/>
        <rFont val="Arial"/>
      </rPr>
      <t>YEAR</t>
    </r>
    <r>
      <rPr>
        <b val="1"/>
        <sz val="13"/>
        <color indexed="9"/>
        <rFont val="Arial"/>
      </rPr>
      <t xml:space="preserve"> TO REACH $2 MILLION AT 65</t>
    </r>
  </si>
  <si>
    <t>ONE-TIME INVESTMENT NEEDED TO HAVE $2 MILLION AT AGE 65</t>
  </si>
  <si>
    <t>RATE (%)</t>
  </si>
  <si>
    <t>YEAR MULTIPLIER</t>
  </si>
</sst>
</file>

<file path=xl/styles.xml><?xml version="1.0" encoding="utf-8"?>
<styleSheet xmlns="http://schemas.openxmlformats.org/spreadsheetml/2006/main">
  <numFmts count="3">
    <numFmt numFmtId="0" formatCode="General"/>
    <numFmt numFmtId="59" formatCode="&quot;$&quot;#,##0.00"/>
    <numFmt numFmtId="60" formatCode="0.0%"/>
  </numFmts>
  <fonts count="11">
    <font>
      <sz val="10"/>
      <color indexed="8"/>
      <name val="Helvetica Neue"/>
    </font>
    <font>
      <sz val="12"/>
      <color indexed="8"/>
      <name val="Helvetica Neue"/>
    </font>
    <font>
      <sz val="13"/>
      <color indexed="8"/>
      <name val="Helvetica Neue"/>
    </font>
    <font>
      <b val="1"/>
      <sz val="13"/>
      <color indexed="9"/>
      <name val="Arial"/>
    </font>
    <font>
      <b val="1"/>
      <sz val="10"/>
      <color indexed="9"/>
      <name val="Arial"/>
    </font>
    <font>
      <b val="1"/>
      <u val="single"/>
      <sz val="13"/>
      <color indexed="9"/>
      <name val="Arial"/>
    </font>
    <font>
      <sz val="11"/>
      <color indexed="8"/>
      <name val="Arial"/>
    </font>
    <font>
      <sz val="11"/>
      <color indexed="10"/>
      <name val="Arial"/>
    </font>
    <font>
      <b val="1"/>
      <sz val="31"/>
      <color indexed="9"/>
      <name val="Arial"/>
    </font>
    <font>
      <b val="1"/>
      <sz val="11"/>
      <color indexed="8"/>
      <name val="Arial"/>
    </font>
    <font>
      <i val="1"/>
      <sz val="11"/>
      <color indexed="8"/>
      <name val="Arial"/>
    </font>
  </fonts>
  <fills count="6">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1"/>
        <bgColor auto="1"/>
      </patternFill>
    </fill>
    <fill>
      <patternFill patternType="solid">
        <fgColor indexed="12"/>
        <bgColor auto="1"/>
      </patternFill>
    </fill>
  </fills>
  <borders count="11">
    <border>
      <left/>
      <right/>
      <top/>
      <bottom/>
      <diagonal/>
    </border>
    <border>
      <left>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color indexed="8"/>
      </right>
      <top style="thin">
        <color indexed="10"/>
      </top>
      <bottom style="thin">
        <color indexed="10"/>
      </bottom>
      <diagonal/>
    </border>
    <border>
      <left style="thin">
        <color indexed="10"/>
      </left>
      <right style="thick">
        <color indexed="10"/>
      </right>
      <top style="thin">
        <color indexed="10"/>
      </top>
      <bottom style="thin">
        <color indexed="10"/>
      </bottom>
      <diagonal/>
    </border>
    <border>
      <left style="thick">
        <color indexed="10"/>
      </left>
      <right style="thin">
        <color indexed="10"/>
      </right>
      <top style="thin">
        <color indexed="10"/>
      </top>
      <bottom style="thin">
        <color indexed="10"/>
      </bottom>
      <diagonal/>
    </border>
    <border>
      <left>
        <color indexed="8"/>
      </left>
      <right style="thin">
        <color indexed="10"/>
      </right>
      <top style="thin">
        <color indexed="10"/>
      </top>
      <bottom>
        <color indexed="8"/>
      </bottom>
      <diagonal/>
    </border>
    <border>
      <left style="thin">
        <color indexed="10"/>
      </left>
      <right style="thin">
        <color indexed="10"/>
      </right>
      <top style="thin">
        <color indexed="10"/>
      </top>
      <bottom>
        <color indexed="8"/>
      </bottom>
      <diagonal/>
    </border>
    <border>
      <left style="thin">
        <color indexed="10"/>
      </left>
      <right style="thick">
        <color indexed="10"/>
      </right>
      <top style="thin">
        <color indexed="10"/>
      </top>
      <bottom>
        <color indexed="8"/>
      </bottom>
      <diagonal/>
    </border>
    <border>
      <left style="thick">
        <color indexed="10"/>
      </left>
      <right style="thin">
        <color indexed="10"/>
      </right>
      <top style="thin">
        <color indexed="10"/>
      </top>
      <bottom>
        <color indexed="8"/>
      </bottom>
      <diagonal/>
    </border>
    <border>
      <left style="thin">
        <color indexed="10"/>
      </left>
      <right>
        <color indexed="8"/>
      </right>
      <top style="thin">
        <color indexed="10"/>
      </top>
      <bottom>
        <color indexed="8"/>
      </bottom>
      <diagonal/>
    </border>
  </borders>
  <cellStyleXfs count="1">
    <xf numFmtId="0" fontId="0" applyNumberFormat="0" applyFont="1" applyFill="0" applyBorder="0" applyAlignment="1" applyProtection="0">
      <alignment vertical="top" wrapText="1"/>
    </xf>
  </cellStyleXfs>
  <cellXfs count="26">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horizontal="center" vertical="bottom" wrapText="1"/>
    </xf>
    <xf numFmtId="49" fontId="3" fillId="2" borderId="2" applyNumberFormat="1" applyFont="1" applyFill="1" applyBorder="1" applyAlignment="1" applyProtection="0">
      <alignment horizontal="center" vertical="bottom" wrapText="1"/>
    </xf>
    <xf numFmtId="49" fontId="3" fillId="2" borderId="3" applyNumberFormat="1" applyFont="1" applyFill="1" applyBorder="1" applyAlignment="1" applyProtection="0">
      <alignment horizontal="center" vertical="bottom" wrapText="1"/>
    </xf>
    <xf numFmtId="0" fontId="6" fillId="3" borderId="1" applyNumberFormat="1" applyFont="1" applyFill="1" applyBorder="1" applyAlignment="1" applyProtection="0">
      <alignment vertical="center" wrapText="1"/>
    </xf>
    <xf numFmtId="2" fontId="6" fillId="4" borderId="2" applyNumberFormat="1" applyFont="1" applyFill="1" applyBorder="1" applyAlignment="1" applyProtection="0">
      <alignment vertical="center" wrapText="1"/>
    </xf>
    <xf numFmtId="59" fontId="6" fillId="3" borderId="4" applyNumberFormat="1" applyFont="1" applyFill="1" applyBorder="1" applyAlignment="1" applyProtection="0">
      <alignment vertical="center" wrapText="1"/>
    </xf>
    <xf numFmtId="59" fontId="6" fillId="3" borderId="5" applyNumberFormat="1" applyFont="1" applyFill="1" applyBorder="1" applyAlignment="1" applyProtection="0">
      <alignment vertical="center" wrapText="1"/>
    </xf>
    <xf numFmtId="59" fontId="6" fillId="3" borderId="2" applyNumberFormat="1" applyFont="1" applyFill="1" applyBorder="1" applyAlignment="1" applyProtection="0">
      <alignment vertical="center" wrapText="1"/>
    </xf>
    <xf numFmtId="60" fontId="6" fillId="3" borderId="5" applyNumberFormat="1" applyFont="1" applyFill="1" applyBorder="1" applyAlignment="1" applyProtection="0">
      <alignment vertical="center" wrapText="1"/>
    </xf>
    <xf numFmtId="60" fontId="6" fillId="3" borderId="3" applyNumberFormat="1" applyFont="1" applyFill="1" applyBorder="1" applyAlignment="1" applyProtection="0">
      <alignment vertical="center" wrapText="1"/>
    </xf>
    <xf numFmtId="0" fontId="6" fillId="5" borderId="1" applyNumberFormat="1" applyFont="1" applyFill="1" applyBorder="1" applyAlignment="1" applyProtection="0">
      <alignment vertical="center" wrapText="1"/>
    </xf>
    <xf numFmtId="59" fontId="6" fillId="5" borderId="4" applyNumberFormat="1" applyFont="1" applyFill="1" applyBorder="1" applyAlignment="1" applyProtection="0">
      <alignment vertical="center" wrapText="1"/>
    </xf>
    <xf numFmtId="59" fontId="6" fillId="5" borderId="5" applyNumberFormat="1" applyFont="1" applyFill="1" applyBorder="1" applyAlignment="1" applyProtection="0">
      <alignment vertical="center" wrapText="1"/>
    </xf>
    <xf numFmtId="59" fontId="6" fillId="5" borderId="2" applyNumberFormat="1" applyFont="1" applyFill="1" applyBorder="1" applyAlignment="1" applyProtection="0">
      <alignment vertical="center" wrapText="1"/>
    </xf>
    <xf numFmtId="60" fontId="6" fillId="5" borderId="5" applyNumberFormat="1" applyFont="1" applyFill="1" applyBorder="1" applyAlignment="1" applyProtection="0">
      <alignment vertical="center" wrapText="1"/>
    </xf>
    <xf numFmtId="60" fontId="6" fillId="5" borderId="3" applyNumberFormat="1" applyFont="1" applyFill="1" applyBorder="1" applyAlignment="1" applyProtection="0">
      <alignment vertical="center" wrapText="1"/>
    </xf>
    <xf numFmtId="0" fontId="6" fillId="5" borderId="6" applyNumberFormat="1" applyFont="1" applyFill="1" applyBorder="1" applyAlignment="1" applyProtection="0">
      <alignment vertical="center" wrapText="1"/>
    </xf>
    <xf numFmtId="2" fontId="6" fillId="4" borderId="7" applyNumberFormat="1" applyFont="1" applyFill="1" applyBorder="1" applyAlignment="1" applyProtection="0">
      <alignment vertical="center" wrapText="1"/>
    </xf>
    <xf numFmtId="59" fontId="6" fillId="5" borderId="8" applyNumberFormat="1" applyFont="1" applyFill="1" applyBorder="1" applyAlignment="1" applyProtection="0">
      <alignment vertical="center" wrapText="1"/>
    </xf>
    <xf numFmtId="59" fontId="6" fillId="5" borderId="9" applyNumberFormat="1" applyFont="1" applyFill="1" applyBorder="1" applyAlignment="1" applyProtection="0">
      <alignment vertical="center" wrapText="1"/>
    </xf>
    <xf numFmtId="59" fontId="6" fillId="5" borderId="7" applyNumberFormat="1" applyFont="1" applyFill="1" applyBorder="1" applyAlignment="1" applyProtection="0">
      <alignment vertical="center" wrapText="1"/>
    </xf>
    <xf numFmtId="60" fontId="6" fillId="5" borderId="9" applyNumberFormat="1" applyFont="1" applyFill="1" applyBorder="1" applyAlignment="1" applyProtection="0">
      <alignment vertical="center" wrapText="1"/>
    </xf>
    <xf numFmtId="60" fontId="6" fillId="5" borderId="10" applyNumberFormat="1" applyFont="1" applyFill="1" applyBorder="1" applyAlignment="1" applyProtection="0">
      <alignment vertical="center"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effff"/>
      <rgbColor rgb="ff393855"/>
      <rgbColor rgb="ffffc93c"/>
      <rgbColor rgb="ffe1f7ed"/>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438150</xdr:colOff>
      <xdr:row>0</xdr:row>
      <xdr:rowOff>1804754</xdr:rowOff>
    </xdr:from>
    <xdr:to>
      <xdr:col>12</xdr:col>
      <xdr:colOff>9090</xdr:colOff>
      <xdr:row>0</xdr:row>
      <xdr:rowOff>2442118</xdr:rowOff>
    </xdr:to>
    <xdr:sp>
      <xdr:nvSpPr>
        <xdr:cNvPr id="2" name="Shape 2"/>
        <xdr:cNvSpPr txBox="1"/>
      </xdr:nvSpPr>
      <xdr:spPr>
        <a:xfrm>
          <a:off x="438150" y="1804754"/>
          <a:ext cx="14823641" cy="63736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393956"/>
              </a:solidFill>
              <a:uFillTx/>
              <a:latin typeface="Arial"/>
              <a:ea typeface="Arial"/>
              <a:cs typeface="Arial"/>
              <a:sym typeface="Arial"/>
            </a:defRPr>
          </a:pPr>
          <a:r>
            <a:rPr b="0" baseline="0" cap="none" i="0" spc="0" strike="noStrike" sz="1100" u="none">
              <a:solidFill>
                <a:srgbClr val="393956"/>
              </a:solidFill>
              <a:uFillTx/>
              <a:latin typeface="Arial"/>
              <a:ea typeface="Arial"/>
              <a:cs typeface="Arial"/>
              <a:sym typeface="Arial"/>
            </a:rPr>
            <a:t>Expected lifetime return for ages 0 to 20 is 10% per year, decreasing by 0.1% each year after 20, reaching a 5.5% terminal return at age 65. You can multiply the balance of your investment accounts by your current age wealth multiplier number to calculate the projected growth of your assets by age 65 assuming no further contributions are made. This assumption is based on anticipated performance of long-term savings &amp; investments in Target-Date Index Funds and ETF’s.</a:t>
          </a:r>
        </a:p>
      </xdr:txBody>
    </xdr:sp>
    <xdr:clientData/>
  </xdr:twoCellAnchor>
  <xdr:twoCellAnchor>
    <xdr:from>
      <xdr:col>1</xdr:col>
      <xdr:colOff>0</xdr:colOff>
      <xdr:row>0</xdr:row>
      <xdr:rowOff>455671</xdr:rowOff>
    </xdr:from>
    <xdr:to>
      <xdr:col>11</xdr:col>
      <xdr:colOff>1247339</xdr:colOff>
      <xdr:row>0</xdr:row>
      <xdr:rowOff>1725671</xdr:rowOff>
    </xdr:to>
    <xdr:sp>
      <xdr:nvSpPr>
        <xdr:cNvPr id="3" name="Rectangle"/>
        <xdr:cNvSpPr/>
      </xdr:nvSpPr>
      <xdr:spPr>
        <a:xfrm>
          <a:off x="457200" y="455671"/>
          <a:ext cx="14785540" cy="1270001"/>
        </a:xfrm>
        <a:prstGeom prst="rect">
          <a:avLst/>
        </a:prstGeom>
        <a:solidFill>
          <a:srgbClr val="393956"/>
        </a:solidFill>
        <a:ln w="12700" cap="flat">
          <a:noFill/>
          <a:miter lim="400000"/>
        </a:ln>
        <a:effectLst/>
      </xdr:spPr>
      <xdr:txBody>
        <a:bodyPr/>
        <a:lstStyle/>
        <a:p>
          <a:pPr/>
        </a:p>
      </xdr:txBody>
    </xdr:sp>
    <xdr:clientData/>
  </xdr:twoCellAnchor>
  <xdr:twoCellAnchor>
    <xdr:from>
      <xdr:col>0</xdr:col>
      <xdr:colOff>438150</xdr:colOff>
      <xdr:row>0</xdr:row>
      <xdr:rowOff>585011</xdr:rowOff>
    </xdr:from>
    <xdr:to>
      <xdr:col>12</xdr:col>
      <xdr:colOff>9090</xdr:colOff>
      <xdr:row>0</xdr:row>
      <xdr:rowOff>1596331</xdr:rowOff>
    </xdr:to>
    <xdr:sp>
      <xdr:nvSpPr>
        <xdr:cNvPr id="4" name="COMPOUNDING POWER OF…"/>
        <xdr:cNvSpPr txBox="1"/>
      </xdr:nvSpPr>
      <xdr:spPr>
        <a:xfrm>
          <a:off x="438150" y="585011"/>
          <a:ext cx="14823641" cy="101132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457200" latinLnBrk="0">
            <a:lnSpc>
              <a:spcPct val="80000"/>
            </a:lnSpc>
            <a:spcBef>
              <a:spcPts val="0"/>
            </a:spcBef>
            <a:spcAft>
              <a:spcPts val="0"/>
            </a:spcAft>
            <a:buClrTx/>
            <a:buSzTx/>
            <a:buFontTx/>
            <a:buNone/>
            <a:tabLst/>
            <a:defRPr b="1" baseline="0" cap="all" i="0" spc="0" strike="noStrike" sz="3100" u="none">
              <a:solidFill>
                <a:srgbClr val="FFFFFF"/>
              </a:solidFill>
              <a:uFillTx/>
              <a:latin typeface="Arial"/>
              <a:ea typeface="Arial"/>
              <a:cs typeface="Arial"/>
              <a:sym typeface="Arial"/>
            </a:defRPr>
          </a:pPr>
          <a:r>
            <a:rPr b="1" baseline="0" cap="all" i="0" spc="0" strike="noStrike" sz="3100" u="none">
              <a:solidFill>
                <a:srgbClr val="FFFFFF"/>
              </a:solidFill>
              <a:uFillTx/>
              <a:latin typeface="Arial"/>
              <a:ea typeface="Arial"/>
              <a:cs typeface="Arial"/>
              <a:sym typeface="Arial"/>
            </a:rPr>
            <a:t>COMPOUNDING POWER OF</a:t>
          </a:r>
          <a:endParaRPr b="1" baseline="0" cap="all" i="0" spc="0" strike="noStrike" sz="3100" u="none">
            <a:solidFill>
              <a:srgbClr val="FFFFFF"/>
            </a:solidFill>
            <a:uFillTx/>
            <a:latin typeface="Arial"/>
            <a:ea typeface="Arial"/>
            <a:cs typeface="Arial"/>
            <a:sym typeface="Arial"/>
          </a:endParaRPr>
        </a:p>
        <a:p>
          <a:pPr marL="0" marR="0" indent="0" algn="ctr" defTabSz="457200" latinLnBrk="0">
            <a:lnSpc>
              <a:spcPct val="80000"/>
            </a:lnSpc>
            <a:spcBef>
              <a:spcPts val="0"/>
            </a:spcBef>
            <a:spcAft>
              <a:spcPts val="0"/>
            </a:spcAft>
            <a:buClrTx/>
            <a:buSzTx/>
            <a:buFontTx/>
            <a:buNone/>
            <a:tabLst/>
            <a:defRPr b="1" baseline="0" cap="none" i="0" spc="0" strike="noStrike" sz="3100" u="none">
              <a:solidFill>
                <a:srgbClr val="FFFFFF"/>
              </a:solidFill>
              <a:uFillTx/>
              <a:latin typeface="Arial"/>
              <a:ea typeface="Arial"/>
              <a:cs typeface="Arial"/>
              <a:sym typeface="Arial"/>
            </a:defRPr>
          </a:pPr>
          <a:r>
            <a:rPr b="1" baseline="0" cap="none" i="0" spc="0" strike="noStrike" sz="3100" u="none">
              <a:solidFill>
                <a:srgbClr val="FFFFFF"/>
              </a:solidFill>
              <a:uFillTx/>
              <a:latin typeface="Arial"/>
              <a:ea typeface="Arial"/>
              <a:cs typeface="Arial"/>
              <a:sym typeface="Arial"/>
            </a:rPr>
            <a:t>Saving &amp; Investing Worksheet</a:t>
          </a:r>
        </a:p>
      </xdr:txBody>
    </xdr:sp>
    <xdr:clientData/>
  </xdr:twoCellAnchor>
  <xdr:twoCellAnchor>
    <xdr:from>
      <xdr:col>1</xdr:col>
      <xdr:colOff>0</xdr:colOff>
      <xdr:row>68</xdr:row>
      <xdr:rowOff>121216</xdr:rowOff>
    </xdr:from>
    <xdr:to>
      <xdr:col>3</xdr:col>
      <xdr:colOff>124968</xdr:colOff>
      <xdr:row>71</xdr:row>
      <xdr:rowOff>110421</xdr:rowOff>
    </xdr:to>
    <xdr:grpSp>
      <xdr:nvGrpSpPr>
        <xdr:cNvPr id="7" name="Group"/>
        <xdr:cNvGrpSpPr/>
      </xdr:nvGrpSpPr>
      <xdr:grpSpPr>
        <a:xfrm>
          <a:off x="457200" y="20902226"/>
          <a:ext cx="2080769" cy="749301"/>
          <a:chOff x="0" y="0"/>
          <a:chExt cx="2080768" cy="749299"/>
        </a:xfrm>
      </xdr:grpSpPr>
      <xdr:sp>
        <xdr:nvSpPr>
          <xdr:cNvPr id="5" name="Rectangle"/>
          <xdr:cNvSpPr/>
        </xdr:nvSpPr>
        <xdr:spPr>
          <a:xfrm>
            <a:off x="0" y="0"/>
            <a:ext cx="2080769" cy="749300"/>
          </a:xfrm>
          <a:prstGeom prst="rect">
            <a:avLst/>
          </a:prstGeom>
          <a:solidFill>
            <a:srgbClr val="393956"/>
          </a:solidFill>
          <a:ln w="12700" cap="flat">
            <a:noFill/>
            <a:miter lim="400000"/>
          </a:ln>
          <a:effectLst/>
        </xdr:spPr>
        <xdr:txBody>
          <a:bodyPr/>
          <a:lstStyle/>
          <a:p>
            <a:pPr/>
          </a:p>
        </xdr:txBody>
      </xdr:sp>
      <xdr:pic>
        <xdr:nvPicPr>
          <xdr:cNvPr id="6" name="Image" descr="Image"/>
          <xdr:cNvPicPr>
            <a:picLocks noChangeAspect="1"/>
          </xdr:cNvPicPr>
        </xdr:nvPicPr>
        <xdr:blipFill>
          <a:blip r:embed="rId1">
            <a:extLst/>
          </a:blip>
          <a:srcRect l="10" t="0" r="10" b="0"/>
          <a:stretch>
            <a:fillRect/>
          </a:stretch>
        </xdr:blipFill>
        <xdr:spPr>
          <a:xfrm>
            <a:off x="69627" y="166687"/>
            <a:ext cx="1941648" cy="415936"/>
          </a:xfrm>
          <a:prstGeom prst="rect">
            <a:avLst/>
          </a:prstGeom>
          <a:ln w="12700" cap="flat">
            <a:noFill/>
            <a:miter lim="400000"/>
          </a:ln>
          <a:effectLst/>
        </xdr:spPr>
      </xdr:pic>
    </xdr:grpSp>
    <xdr:clientData/>
  </xdr:twoCellAnchor>
  <xdr:twoCellAnchor>
    <xdr:from>
      <xdr:col>3</xdr:col>
      <xdr:colOff>357951</xdr:colOff>
      <xdr:row>68</xdr:row>
      <xdr:rowOff>110889</xdr:rowOff>
    </xdr:from>
    <xdr:to>
      <xdr:col>12</xdr:col>
      <xdr:colOff>9090</xdr:colOff>
      <xdr:row>71</xdr:row>
      <xdr:rowOff>163418</xdr:rowOff>
    </xdr:to>
    <xdr:sp>
      <xdr:nvSpPr>
        <xdr:cNvPr id="8" name="TO BE CLEAR…"/>
        <xdr:cNvSpPr txBox="1"/>
      </xdr:nvSpPr>
      <xdr:spPr>
        <a:xfrm>
          <a:off x="2770951" y="20891899"/>
          <a:ext cx="12490840" cy="81262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TO BE CLEAR</a:t>
          </a:r>
          <a:endParaRPr b="1" baseline="0" cap="none" i="0" spc="0" strike="noStrike" sz="11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This </a:t>
          </a:r>
          <a:r>
            <a:rPr b="0" baseline="0" cap="none" i="1" spc="0" strike="noStrike" sz="1100" u="none">
              <a:solidFill>
                <a:srgbClr val="000000"/>
              </a:solidFill>
              <a:uFillTx/>
              <a:latin typeface="Arial"/>
              <a:ea typeface="Arial"/>
              <a:cs typeface="Arial"/>
              <a:sym typeface="Arial"/>
            </a:rPr>
            <a:t>Compounding Power of Saving &amp; Investing Diligently Worksheet</a:t>
          </a:r>
          <a:r>
            <a:rPr b="0" baseline="0" cap="none" i="0" spc="0" strike="noStrike" sz="1100" u="none">
              <a:solidFill>
                <a:srgbClr val="000000"/>
              </a:solidFill>
              <a:uFillTx/>
              <a:latin typeface="Arial"/>
              <a:ea typeface="Arial"/>
              <a:cs typeface="Arial"/>
              <a:sym typeface="Arial"/>
            </a:rPr>
            <a:t> and all associated materials are intended to inspire and assist you with faithful stewardship information and instruction. This worksheet is not an attempt to render legal, accounting, or other professional services. Your personal financial situation is unique and fact-dependent. Before making any decisions or implementing any financial strategy, you should consider obtaining information and advice from wise professionals who are fully aware of your circumstances.</a:t>
          </a:r>
        </a:p>
      </xdr:txBody>
    </xdr:sp>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439350</xdr:colOff>
      <xdr:row>0</xdr:row>
      <xdr:rowOff>1806109</xdr:rowOff>
    </xdr:from>
    <xdr:to>
      <xdr:col>12</xdr:col>
      <xdr:colOff>22991</xdr:colOff>
      <xdr:row>0</xdr:row>
      <xdr:rowOff>2443474</xdr:rowOff>
    </xdr:to>
    <xdr:sp>
      <xdr:nvSpPr>
        <xdr:cNvPr id="10" name="Shape 2"/>
        <xdr:cNvSpPr txBox="1"/>
      </xdr:nvSpPr>
      <xdr:spPr>
        <a:xfrm>
          <a:off x="439350" y="1806109"/>
          <a:ext cx="14823642" cy="6373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393956"/>
              </a:solidFill>
              <a:uFillTx/>
              <a:latin typeface="Arial"/>
              <a:ea typeface="Arial"/>
              <a:cs typeface="Arial"/>
              <a:sym typeface="Arial"/>
            </a:defRPr>
          </a:pPr>
          <a:r>
            <a:rPr b="0" baseline="0" cap="none" i="0" spc="0" strike="noStrike" sz="1100" u="none">
              <a:solidFill>
                <a:srgbClr val="393956"/>
              </a:solidFill>
              <a:uFillTx/>
              <a:latin typeface="Arial"/>
              <a:ea typeface="Arial"/>
              <a:cs typeface="Arial"/>
              <a:sym typeface="Arial"/>
            </a:rPr>
            <a:t>Expected lifetime return for ages 0 to 20 is 10% per year, decreasing by 0.1% each year after 20, reaching a 5.5% terminal return at age 65. You can multiply the balance of your investment accounts by your current age wealth multiplier number to calculate the projected growth of your assets by age 65 assuming no further contributions are made. This assumption is based on anticipated performance of long-term savings &amp; investments in Target-Date Index Funds and ETF’s.</a:t>
          </a:r>
        </a:p>
      </xdr:txBody>
    </xdr:sp>
    <xdr:clientData/>
  </xdr:twoCellAnchor>
  <xdr:twoCellAnchor>
    <xdr:from>
      <xdr:col>1</xdr:col>
      <xdr:colOff>13900</xdr:colOff>
      <xdr:row>0</xdr:row>
      <xdr:rowOff>457026</xdr:rowOff>
    </xdr:from>
    <xdr:to>
      <xdr:col>12</xdr:col>
      <xdr:colOff>3940</xdr:colOff>
      <xdr:row>0</xdr:row>
      <xdr:rowOff>1727026</xdr:rowOff>
    </xdr:to>
    <xdr:sp>
      <xdr:nvSpPr>
        <xdr:cNvPr id="11" name="Rectangle"/>
        <xdr:cNvSpPr/>
      </xdr:nvSpPr>
      <xdr:spPr>
        <a:xfrm>
          <a:off x="458400" y="457026"/>
          <a:ext cx="14785541" cy="1270001"/>
        </a:xfrm>
        <a:prstGeom prst="rect">
          <a:avLst/>
        </a:prstGeom>
        <a:solidFill>
          <a:srgbClr val="393956"/>
        </a:solidFill>
        <a:ln w="12700" cap="flat">
          <a:noFill/>
          <a:miter lim="400000"/>
        </a:ln>
        <a:effectLst/>
      </xdr:spPr>
      <xdr:txBody>
        <a:bodyPr/>
        <a:lstStyle/>
        <a:p>
          <a:pPr/>
        </a:p>
      </xdr:txBody>
    </xdr:sp>
    <xdr:clientData/>
  </xdr:twoCellAnchor>
  <xdr:twoCellAnchor>
    <xdr:from>
      <xdr:col>0</xdr:col>
      <xdr:colOff>439350</xdr:colOff>
      <xdr:row>0</xdr:row>
      <xdr:rowOff>586366</xdr:rowOff>
    </xdr:from>
    <xdr:to>
      <xdr:col>12</xdr:col>
      <xdr:colOff>22991</xdr:colOff>
      <xdr:row>0</xdr:row>
      <xdr:rowOff>1597686</xdr:rowOff>
    </xdr:to>
    <xdr:sp>
      <xdr:nvSpPr>
        <xdr:cNvPr id="12" name="COMPOUNDING POWER OF…"/>
        <xdr:cNvSpPr txBox="1"/>
      </xdr:nvSpPr>
      <xdr:spPr>
        <a:xfrm>
          <a:off x="439350" y="586366"/>
          <a:ext cx="14823642" cy="101132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457200" latinLnBrk="0">
            <a:lnSpc>
              <a:spcPct val="80000"/>
            </a:lnSpc>
            <a:spcBef>
              <a:spcPts val="0"/>
            </a:spcBef>
            <a:spcAft>
              <a:spcPts val="0"/>
            </a:spcAft>
            <a:buClrTx/>
            <a:buSzTx/>
            <a:buFontTx/>
            <a:buNone/>
            <a:tabLst/>
            <a:defRPr b="1" baseline="0" cap="all" i="0" spc="0" strike="noStrike" sz="3100" u="none">
              <a:solidFill>
                <a:srgbClr val="FFFFFF"/>
              </a:solidFill>
              <a:uFillTx/>
              <a:latin typeface="Arial"/>
              <a:ea typeface="Arial"/>
              <a:cs typeface="Arial"/>
              <a:sym typeface="Arial"/>
            </a:defRPr>
          </a:pPr>
          <a:r>
            <a:rPr b="1" baseline="0" cap="all" i="0" spc="0" strike="noStrike" sz="3100" u="none">
              <a:solidFill>
                <a:srgbClr val="FFFFFF"/>
              </a:solidFill>
              <a:uFillTx/>
              <a:latin typeface="Arial"/>
              <a:ea typeface="Arial"/>
              <a:cs typeface="Arial"/>
              <a:sym typeface="Arial"/>
            </a:rPr>
            <a:t>COMPOUNDING POWER OF</a:t>
          </a:r>
          <a:endParaRPr b="1" baseline="0" cap="all" i="0" spc="0" strike="noStrike" sz="3100" u="none">
            <a:solidFill>
              <a:srgbClr val="FFFFFF"/>
            </a:solidFill>
            <a:uFillTx/>
            <a:latin typeface="Arial"/>
            <a:ea typeface="Arial"/>
            <a:cs typeface="Arial"/>
            <a:sym typeface="Arial"/>
          </a:endParaRPr>
        </a:p>
        <a:p>
          <a:pPr marL="0" marR="0" indent="0" algn="ctr" defTabSz="457200" latinLnBrk="0">
            <a:lnSpc>
              <a:spcPct val="80000"/>
            </a:lnSpc>
            <a:spcBef>
              <a:spcPts val="0"/>
            </a:spcBef>
            <a:spcAft>
              <a:spcPts val="0"/>
            </a:spcAft>
            <a:buClrTx/>
            <a:buSzTx/>
            <a:buFontTx/>
            <a:buNone/>
            <a:tabLst/>
            <a:defRPr b="1" baseline="0" cap="none" i="0" spc="0" strike="noStrike" sz="3100" u="none">
              <a:solidFill>
                <a:srgbClr val="FFFFFF"/>
              </a:solidFill>
              <a:uFillTx/>
              <a:latin typeface="Arial"/>
              <a:ea typeface="Arial"/>
              <a:cs typeface="Arial"/>
              <a:sym typeface="Arial"/>
            </a:defRPr>
          </a:pPr>
          <a:r>
            <a:rPr b="1" baseline="0" cap="none" i="0" spc="0" strike="noStrike" sz="3100" u="none">
              <a:solidFill>
                <a:srgbClr val="FFFFFF"/>
              </a:solidFill>
              <a:uFillTx/>
              <a:latin typeface="Arial"/>
              <a:ea typeface="Arial"/>
              <a:cs typeface="Arial"/>
              <a:sym typeface="Arial"/>
            </a:rPr>
            <a:t>Saving &amp; Investing Worksheet</a:t>
          </a:r>
        </a:p>
      </xdr:txBody>
    </xdr:sp>
    <xdr:clientData/>
  </xdr:twoCellAnchor>
  <xdr:twoCellAnchor>
    <xdr:from>
      <xdr:col>1</xdr:col>
      <xdr:colOff>13900</xdr:colOff>
      <xdr:row>10</xdr:row>
      <xdr:rowOff>146701</xdr:rowOff>
    </xdr:from>
    <xdr:to>
      <xdr:col>3</xdr:col>
      <xdr:colOff>138869</xdr:colOff>
      <xdr:row>15</xdr:row>
      <xdr:rowOff>13351</xdr:rowOff>
    </xdr:to>
    <xdr:grpSp>
      <xdr:nvGrpSpPr>
        <xdr:cNvPr id="15" name="Group"/>
        <xdr:cNvGrpSpPr/>
      </xdr:nvGrpSpPr>
      <xdr:grpSpPr>
        <a:xfrm>
          <a:off x="458400" y="6097921"/>
          <a:ext cx="2080770" cy="749301"/>
          <a:chOff x="0" y="0"/>
          <a:chExt cx="2080768" cy="749299"/>
        </a:xfrm>
      </xdr:grpSpPr>
      <xdr:sp>
        <xdr:nvSpPr>
          <xdr:cNvPr id="13" name="Rectangle"/>
          <xdr:cNvSpPr/>
        </xdr:nvSpPr>
        <xdr:spPr>
          <a:xfrm>
            <a:off x="0" y="0"/>
            <a:ext cx="2080769" cy="749300"/>
          </a:xfrm>
          <a:prstGeom prst="rect">
            <a:avLst/>
          </a:prstGeom>
          <a:solidFill>
            <a:srgbClr val="393956"/>
          </a:solidFill>
          <a:ln w="12700" cap="flat">
            <a:noFill/>
            <a:miter lim="400000"/>
          </a:ln>
          <a:effectLst/>
        </xdr:spPr>
        <xdr:txBody>
          <a:bodyPr/>
          <a:lstStyle/>
          <a:p>
            <a:pPr/>
          </a:p>
        </xdr:txBody>
      </xdr:sp>
      <xdr:pic>
        <xdr:nvPicPr>
          <xdr:cNvPr id="14" name="Image" descr="Image"/>
          <xdr:cNvPicPr>
            <a:picLocks noChangeAspect="1"/>
          </xdr:cNvPicPr>
        </xdr:nvPicPr>
        <xdr:blipFill>
          <a:blip r:embed="rId1">
            <a:extLst/>
          </a:blip>
          <a:srcRect l="10" t="0" r="10" b="0"/>
          <a:stretch>
            <a:fillRect/>
          </a:stretch>
        </xdr:blipFill>
        <xdr:spPr>
          <a:xfrm>
            <a:off x="69627" y="166687"/>
            <a:ext cx="1941648" cy="415936"/>
          </a:xfrm>
          <a:prstGeom prst="rect">
            <a:avLst/>
          </a:prstGeom>
          <a:ln w="12700" cap="flat">
            <a:noFill/>
            <a:miter lim="400000"/>
          </a:ln>
          <a:effectLst/>
        </xdr:spPr>
      </xdr:pic>
    </xdr:grpSp>
    <xdr:clientData/>
  </xdr:twoCellAnchor>
  <xdr:twoCellAnchor>
    <xdr:from>
      <xdr:col>3</xdr:col>
      <xdr:colOff>371851</xdr:colOff>
      <xdr:row>10</xdr:row>
      <xdr:rowOff>136374</xdr:rowOff>
    </xdr:from>
    <xdr:to>
      <xdr:col>12</xdr:col>
      <xdr:colOff>22990</xdr:colOff>
      <xdr:row>15</xdr:row>
      <xdr:rowOff>66348</xdr:rowOff>
    </xdr:to>
    <xdr:sp>
      <xdr:nvSpPr>
        <xdr:cNvPr id="16" name="TO BE CLEAR…"/>
        <xdr:cNvSpPr txBox="1"/>
      </xdr:nvSpPr>
      <xdr:spPr>
        <a:xfrm>
          <a:off x="2772151" y="6087594"/>
          <a:ext cx="12490840" cy="81262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TO BE CLEAR</a:t>
          </a:r>
          <a:endParaRPr b="1" baseline="0" cap="none" i="0" spc="0" strike="noStrike" sz="11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This </a:t>
          </a:r>
          <a:r>
            <a:rPr b="0" baseline="0" cap="none" i="1" spc="0" strike="noStrike" sz="1100" u="none">
              <a:solidFill>
                <a:srgbClr val="000000"/>
              </a:solidFill>
              <a:uFillTx/>
              <a:latin typeface="Arial"/>
              <a:ea typeface="Arial"/>
              <a:cs typeface="Arial"/>
              <a:sym typeface="Arial"/>
            </a:rPr>
            <a:t>Compounding Power of Saving &amp; Investing Diligently Worksheet</a:t>
          </a:r>
          <a:r>
            <a:rPr b="0" baseline="0" cap="none" i="0" spc="0" strike="noStrike" sz="1100" u="none">
              <a:solidFill>
                <a:srgbClr val="000000"/>
              </a:solidFill>
              <a:uFillTx/>
              <a:latin typeface="Arial"/>
              <a:ea typeface="Arial"/>
              <a:cs typeface="Arial"/>
              <a:sym typeface="Arial"/>
            </a:rPr>
            <a:t> and all associated materials are intended to inspire and assist you with faithful stewardship information and instruction. This worksheet is not an attempt to render legal, accounting, or other professional services. Your personal financial situation is unique and fact-dependent. Before making any decisions or implementing any financial strategy, you should consider obtaining information and advice from wise professionals who are fully aware of your circumstances.</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dimension ref="B2:L68"/>
  <sheetViews>
    <sheetView workbookViewId="0" showGridLines="0" defaultGridColor="1">
      <pane topLeftCell="C3" xSplit="2" ySplit="2" activePane="bottomRight" state="frozen"/>
    </sheetView>
  </sheetViews>
  <sheetFormatPr defaultColWidth="16.3333" defaultRowHeight="19.95" customHeight="1" outlineLevelRow="0" outlineLevelCol="0"/>
  <cols>
    <col min="1" max="1" width="6" style="1" customWidth="1"/>
    <col min="2" max="2" width="8.35156" style="1" customWidth="1"/>
    <col min="3" max="3" width="17.25" style="1" customWidth="1"/>
    <col min="4" max="4" width="23.3516" style="1" customWidth="1"/>
    <col min="5" max="5" width="21.1016" style="1" customWidth="1"/>
    <col min="6" max="6" width="18.7422" style="1" customWidth="1"/>
    <col min="7" max="7" width="16.4688" style="1" customWidth="1"/>
    <col min="8" max="8" width="22.1328" style="1" customWidth="1"/>
    <col min="9" max="9" width="20.8516" style="1" customWidth="1"/>
    <col min="10" max="10" width="16.4688" style="1" customWidth="1"/>
    <col min="11" max="11" width="12.8906" style="1" customWidth="1"/>
    <col min="12" max="12" width="16.4688" style="1" customWidth="1"/>
    <col min="13" max="16384" width="16.3516" style="1" customWidth="1"/>
  </cols>
  <sheetData>
    <row r="1" ht="199" customHeight="1"/>
    <row r="2" ht="110.55" customHeight="1">
      <c r="B2" t="s" s="2">
        <v>0</v>
      </c>
      <c r="C2" t="s" s="3">
        <v>1</v>
      </c>
      <c r="D2" t="s" s="3">
        <v>2</v>
      </c>
      <c r="E2" t="s" s="3">
        <v>3</v>
      </c>
      <c r="F2" t="s" s="3">
        <v>4</v>
      </c>
      <c r="G2" t="s" s="4">
        <v>5</v>
      </c>
      <c r="H2" t="s" s="2">
        <v>6</v>
      </c>
      <c r="I2" t="s" s="3">
        <v>7</v>
      </c>
      <c r="J2" t="s" s="4">
        <v>8</v>
      </c>
      <c r="K2" t="s" s="2">
        <v>9</v>
      </c>
      <c r="L2" t="s" s="4">
        <v>10</v>
      </c>
    </row>
    <row r="3" ht="20.25" customHeight="1">
      <c r="B3" s="5">
        <v>0</v>
      </c>
      <c r="C3" s="6">
        <f>L3^(65-B3)</f>
        <v>647.465943618552</v>
      </c>
      <c r="D3" s="7">
        <f>1000*C3</f>
        <v>647465.9436185519</v>
      </c>
      <c r="E3" s="8">
        <f>1000000*(1-(1+K3/12))/(1-(1+K3/12)^(12*(65-B3)))</f>
        <v>12.8905991345647</v>
      </c>
      <c r="F3" s="9">
        <f>E3*12</f>
        <v>154.687189614776</v>
      </c>
      <c r="G3" s="7">
        <f>1000000/C3</f>
        <v>1544.482779142340</v>
      </c>
      <c r="H3" s="8">
        <f>E3*2</f>
        <v>25.7811982691294</v>
      </c>
      <c r="I3" s="9">
        <f>H3*12</f>
        <v>309.374379229553</v>
      </c>
      <c r="J3" s="7">
        <f>G3*2</f>
        <v>3088.965558284680</v>
      </c>
      <c r="K3" s="10">
        <f>MAX(0.055,IF(B3&lt;=20,0.1,0.1-(B3-20)*0.001))</f>
        <v>0.1</v>
      </c>
      <c r="L3" s="11">
        <f>(1+K3/12)^12</f>
        <v>1.1047130674413</v>
      </c>
    </row>
    <row r="4" ht="20.1" customHeight="1">
      <c r="B4" s="12">
        <v>1</v>
      </c>
      <c r="C4" s="6">
        <f>L4^(65-B4)</f>
        <v>586.094220029633</v>
      </c>
      <c r="D4" s="13">
        <f>1000*C4</f>
        <v>586094.220029633</v>
      </c>
      <c r="E4" s="14">
        <f>1000000*(1-(1+K4/12))/(1-(1+K4/12)^(12*(65-B4)))</f>
        <v>14.2427203141962</v>
      </c>
      <c r="F4" s="15">
        <f>E4*12</f>
        <v>170.912643770354</v>
      </c>
      <c r="G4" s="13">
        <f>1000000/C4</f>
        <v>1706.2103085566</v>
      </c>
      <c r="H4" s="14">
        <f>E4*2</f>
        <v>28.4854406283924</v>
      </c>
      <c r="I4" s="15">
        <f>H4*12</f>
        <v>341.825287540709</v>
      </c>
      <c r="J4" s="13">
        <f>G4*2</f>
        <v>3412.4206171132</v>
      </c>
      <c r="K4" s="16">
        <f>MAX(0.055,IF(B4&lt;=20,0.1,0.1-(B4-20)*0.001))</f>
        <v>0.1</v>
      </c>
      <c r="L4" s="17">
        <f>(1+K4/12)^12</f>
        <v>1.1047130674413</v>
      </c>
    </row>
    <row r="5" ht="20.1" customHeight="1">
      <c r="B5" s="5">
        <v>2</v>
      </c>
      <c r="C5" s="6">
        <f>L5^(65-B5)</f>
        <v>530.539772999269</v>
      </c>
      <c r="D5" s="7">
        <f>1000*C5</f>
        <v>530539.772999269</v>
      </c>
      <c r="E5" s="8">
        <f>1000000*(1-(1+K5/12))/(1-(1+K5/12)^(12*(65-B5)))</f>
        <v>15.7369356528887</v>
      </c>
      <c r="F5" s="9">
        <f>E5*12</f>
        <v>188.843227834664</v>
      </c>
      <c r="G5" s="7">
        <f>1000000/C5</f>
        <v>1884.872823665530</v>
      </c>
      <c r="H5" s="8">
        <f>E5*2</f>
        <v>31.4738713057774</v>
      </c>
      <c r="I5" s="9">
        <f>H5*12</f>
        <v>377.686455669329</v>
      </c>
      <c r="J5" s="7">
        <f>G5*2</f>
        <v>3769.745647331060</v>
      </c>
      <c r="K5" s="10">
        <f>MAX(0.055,IF(B5&lt;=20,0.1,0.1-(B5-20)*0.001))</f>
        <v>0.1</v>
      </c>
      <c r="L5" s="11">
        <f>(1+K5/12)^12</f>
        <v>1.1047130674413</v>
      </c>
    </row>
    <row r="6" ht="20.1" customHeight="1">
      <c r="B6" s="12">
        <v>3</v>
      </c>
      <c r="C6" s="6">
        <f>L6^(65-B6)</f>
        <v>480.251197017238</v>
      </c>
      <c r="D6" s="13">
        <f>1000*C6</f>
        <v>480251.197017238</v>
      </c>
      <c r="E6" s="14">
        <f>1000000*(1-(1+K6/12))/(1-(1+K6/12)^(12*(65-B6)))</f>
        <v>17.3882368686813</v>
      </c>
      <c r="F6" s="15">
        <f>E6*12</f>
        <v>208.658842424176</v>
      </c>
      <c r="G6" s="13">
        <f>1000000/C6</f>
        <v>2082.243638768290</v>
      </c>
      <c r="H6" s="14">
        <f>E6*2</f>
        <v>34.7764737373626</v>
      </c>
      <c r="I6" s="15">
        <f>H6*12</f>
        <v>417.317684848351</v>
      </c>
      <c r="J6" s="13">
        <f>G6*2</f>
        <v>4164.487277536580</v>
      </c>
      <c r="K6" s="16">
        <f>MAX(0.055,IF(B6&lt;=20,0.1,0.1-(B6-20)*0.001))</f>
        <v>0.1</v>
      </c>
      <c r="L6" s="17">
        <f>(1+K6/12)^12</f>
        <v>1.1047130674413</v>
      </c>
    </row>
    <row r="7" ht="20.1" customHeight="1">
      <c r="B7" s="5">
        <v>4</v>
      </c>
      <c r="C7" s="6">
        <f>L7^(65-B7)</f>
        <v>434.729352961833</v>
      </c>
      <c r="D7" s="7">
        <f>1000*C7</f>
        <v>434729.352961833</v>
      </c>
      <c r="E7" s="8">
        <f>1000000*(1-(1+K7/12))/(1-(1+K7/12)^(12*(65-B7)))</f>
        <v>19.2132104420151</v>
      </c>
      <c r="F7" s="9">
        <f>E7*12</f>
        <v>230.558525304181</v>
      </c>
      <c r="G7" s="7">
        <f>1000000/C7</f>
        <v>2300.281757343850</v>
      </c>
      <c r="H7" s="8">
        <f>E7*2</f>
        <v>38.4264208840302</v>
      </c>
      <c r="I7" s="9">
        <f>H7*12</f>
        <v>461.117050608362</v>
      </c>
      <c r="J7" s="7">
        <f>G7*2</f>
        <v>4600.5635146877</v>
      </c>
      <c r="K7" s="10">
        <f>MAX(0.055,IF(B7&lt;=20,0.1,0.1-(B7-20)*0.001))</f>
        <v>0.1</v>
      </c>
      <c r="L7" s="11">
        <f>(1+K7/12)^12</f>
        <v>1.1047130674413</v>
      </c>
    </row>
    <row r="8" ht="20.1" customHeight="1">
      <c r="B8" s="12">
        <v>5</v>
      </c>
      <c r="C8" s="6">
        <f>L8^(65-B8)</f>
        <v>393.522413895889</v>
      </c>
      <c r="D8" s="13">
        <f>1000*C8</f>
        <v>393522.413895889</v>
      </c>
      <c r="E8" s="14">
        <f>1000000*(1-(1+K8/12))/(1-(1+K8/12)^(12*(65-B8)))</f>
        <v>21.2302101442417</v>
      </c>
      <c r="F8" s="15">
        <f>E8*12</f>
        <v>254.7625217309</v>
      </c>
      <c r="G8" s="13">
        <f>1000000/C8</f>
        <v>2541.151316134590</v>
      </c>
      <c r="H8" s="14">
        <f>E8*2</f>
        <v>42.4604202884834</v>
      </c>
      <c r="I8" s="15">
        <f>H8*12</f>
        <v>509.525043461801</v>
      </c>
      <c r="J8" s="13">
        <f>G8*2</f>
        <v>5082.302632269180</v>
      </c>
      <c r="K8" s="16">
        <f>MAX(0.055,IF(B8&lt;=20,0.1,0.1-(B8-20)*0.001))</f>
        <v>0.1</v>
      </c>
      <c r="L8" s="17">
        <f>(1+K8/12)^12</f>
        <v>1.1047130674413</v>
      </c>
    </row>
    <row r="9" ht="20.1" customHeight="1">
      <c r="B9" s="5">
        <v>6</v>
      </c>
      <c r="C9" s="6">
        <f>L9^(65-B9)</f>
        <v>356.221380459772</v>
      </c>
      <c r="D9" s="7">
        <f>1000*C9</f>
        <v>356221.380459772</v>
      </c>
      <c r="E9" s="8">
        <f>1000000*(1-(1+K9/12))/(1-(1+K9/12)^(12*(65-B9)))</f>
        <v>23.4595488665369</v>
      </c>
      <c r="F9" s="9">
        <f>E9*12</f>
        <v>281.514586398443</v>
      </c>
      <c r="G9" s="7">
        <f>1000000/C9</f>
        <v>2807.243065279540</v>
      </c>
      <c r="H9" s="8">
        <f>E9*2</f>
        <v>46.9190977330738</v>
      </c>
      <c r="I9" s="9">
        <f>H9*12</f>
        <v>563.029172796886</v>
      </c>
      <c r="J9" s="7">
        <f>G9*2</f>
        <v>5614.486130559080</v>
      </c>
      <c r="K9" s="10">
        <f>MAX(0.055,IF(B9&lt;=20,0.1,0.1-(B9-20)*0.001))</f>
        <v>0.1</v>
      </c>
      <c r="L9" s="11">
        <f>(1+K9/12)^12</f>
        <v>1.1047130674413</v>
      </c>
    </row>
    <row r="10" ht="20.1" customHeight="1">
      <c r="B10" s="12">
        <v>7</v>
      </c>
      <c r="C10" s="6">
        <f>L10^(65-B10)</f>
        <v>322.456021349363</v>
      </c>
      <c r="D10" s="13">
        <f>1000*C10</f>
        <v>322456.021349363</v>
      </c>
      <c r="E10" s="14">
        <f>1000000*(1-(1+K10/12))/(1-(1+K10/12)^(12*(65-B10)))</f>
        <v>25.9237120473096</v>
      </c>
      <c r="F10" s="15">
        <f>E10*12</f>
        <v>311.084544567715</v>
      </c>
      <c r="G10" s="13">
        <f>1000000/C10</f>
        <v>3101.198097698280</v>
      </c>
      <c r="H10" s="14">
        <f>E10*2</f>
        <v>51.8474240946192</v>
      </c>
      <c r="I10" s="15">
        <f>H10*12</f>
        <v>622.169089135430</v>
      </c>
      <c r="J10" s="13">
        <f>G10*2</f>
        <v>6202.396195396560</v>
      </c>
      <c r="K10" s="16">
        <f>MAX(0.055,IF(B10&lt;=20,0.1,0.1-(B10-20)*0.001))</f>
        <v>0.1</v>
      </c>
      <c r="L10" s="17">
        <f>(1+K10/12)^12</f>
        <v>1.1047130674413</v>
      </c>
    </row>
    <row r="11" ht="20.1" customHeight="1">
      <c r="B11" s="5">
        <v>8</v>
      </c>
      <c r="C11" s="6">
        <f>L11^(65-B11)</f>
        <v>291.891198586276</v>
      </c>
      <c r="D11" s="7">
        <f>1000*C11</f>
        <v>291891.198586276</v>
      </c>
      <c r="E11" s="8">
        <f>1000000*(1-(1+K11/12))/(1-(1+K11/12)^(12*(65-B11)))</f>
        <v>28.6475952996668</v>
      </c>
      <c r="F11" s="9">
        <f>E11*12</f>
        <v>343.771143596002</v>
      </c>
      <c r="G11" s="7">
        <f>1000000/C11</f>
        <v>3425.934063251390</v>
      </c>
      <c r="H11" s="8">
        <f>E11*2</f>
        <v>57.2951905993336</v>
      </c>
      <c r="I11" s="9">
        <f>H11*12</f>
        <v>687.542287192003</v>
      </c>
      <c r="J11" s="7">
        <f>G11*2</f>
        <v>6851.868126502780</v>
      </c>
      <c r="K11" s="10">
        <f>MAX(0.055,IF(B11&lt;=20,0.1,0.1-(B11-20)*0.001))</f>
        <v>0.1</v>
      </c>
      <c r="L11" s="11">
        <f>(1+K11/12)^12</f>
        <v>1.1047130674413</v>
      </c>
    </row>
    <row r="12" ht="20.1" customHeight="1">
      <c r="B12" s="12">
        <v>9</v>
      </c>
      <c r="C12" s="6">
        <f>L12^(65-B12)</f>
        <v>264.223541106783</v>
      </c>
      <c r="D12" s="13">
        <f>1000*C12</f>
        <v>264223.541106783</v>
      </c>
      <c r="E12" s="14">
        <f>1000000*(1-(1+K12/12))/(1-(1+K12/12)^(12*(65-B12)))</f>
        <v>31.6587691902299</v>
      </c>
      <c r="F12" s="15">
        <f>E12*12</f>
        <v>379.905230282759</v>
      </c>
      <c r="G12" s="13">
        <f>1000000/C12</f>
        <v>3784.674127866080</v>
      </c>
      <c r="H12" s="14">
        <f>E12*2</f>
        <v>63.3175383804598</v>
      </c>
      <c r="I12" s="15">
        <f>H12*12</f>
        <v>759.810460565518</v>
      </c>
      <c r="J12" s="13">
        <f>G12*2</f>
        <v>7569.348255732160</v>
      </c>
      <c r="K12" s="16">
        <f>MAX(0.055,IF(B12&lt;=20,0.1,0.1-(B12-20)*0.001))</f>
        <v>0.1</v>
      </c>
      <c r="L12" s="17">
        <f>(1+K12/12)^12</f>
        <v>1.1047130674413</v>
      </c>
    </row>
    <row r="13" ht="20.1" customHeight="1">
      <c r="B13" s="5">
        <v>10</v>
      </c>
      <c r="C13" s="6">
        <f>L13^(65-B13)</f>
        <v>239.178433653155</v>
      </c>
      <c r="D13" s="7">
        <f>1000*C13</f>
        <v>239178.433653155</v>
      </c>
      <c r="E13" s="8">
        <f>1000000*(1-(1+K13/12))/(1-(1+K13/12)^(12*(65-B13)))</f>
        <v>34.9877745248335</v>
      </c>
      <c r="F13" s="9">
        <f>E13*12</f>
        <v>419.853294298002</v>
      </c>
      <c r="G13" s="7">
        <f>1000000/C13</f>
        <v>4180.978965060670</v>
      </c>
      <c r="H13" s="8">
        <f>E13*2</f>
        <v>69.97554904966699</v>
      </c>
      <c r="I13" s="9">
        <f>H13*12</f>
        <v>839.7065885960041</v>
      </c>
      <c r="J13" s="7">
        <f>G13*2</f>
        <v>8361.957930121340</v>
      </c>
      <c r="K13" s="10">
        <f>MAX(0.055,IF(B13&lt;=20,0.1,0.1-(B13-20)*0.001))</f>
        <v>0.1</v>
      </c>
      <c r="L13" s="11">
        <f>(1+K13/12)^12</f>
        <v>1.1047130674413</v>
      </c>
    </row>
    <row r="14" ht="20.1" customHeight="1">
      <c r="B14" s="12">
        <v>11</v>
      </c>
      <c r="C14" s="6">
        <f>L14^(65-B14)</f>
        <v>216.507291080690</v>
      </c>
      <c r="D14" s="13">
        <f>1000*C14</f>
        <v>216507.29108069</v>
      </c>
      <c r="E14" s="14">
        <f>1000000*(1-(1+K14/12))/(1-(1+K14/12)^(12*(65-B14)))</f>
        <v>38.6684519653418</v>
      </c>
      <c r="F14" s="15">
        <f>E14*12</f>
        <v>464.021423584102</v>
      </c>
      <c r="G14" s="13">
        <f>1000000/C14</f>
        <v>4618.782097399720</v>
      </c>
      <c r="H14" s="14">
        <f>E14*2</f>
        <v>77.3369039306836</v>
      </c>
      <c r="I14" s="15">
        <f>H14*12</f>
        <v>928.042847168203</v>
      </c>
      <c r="J14" s="13">
        <f>G14*2</f>
        <v>9237.564194799441</v>
      </c>
      <c r="K14" s="16">
        <f>MAX(0.055,IF(B14&lt;=20,0.1,0.1-(B14-20)*0.001))</f>
        <v>0.1</v>
      </c>
      <c r="L14" s="17">
        <f>(1+K14/12)^12</f>
        <v>1.1047130674413</v>
      </c>
    </row>
    <row r="15" ht="20.1" customHeight="1">
      <c r="B15" s="5">
        <v>12</v>
      </c>
      <c r="C15" s="6">
        <f>L15^(65-B15)</f>
        <v>195.985091026539</v>
      </c>
      <c r="D15" s="7">
        <f>1000*C15</f>
        <v>195985.091026539</v>
      </c>
      <c r="E15" s="8">
        <f>1000000*(1-(1+K15/12))/(1-(1+K15/12)^(12*(65-B15)))</f>
        <v>42.7383103470221</v>
      </c>
      <c r="F15" s="9">
        <f>E15*12</f>
        <v>512.859724164265</v>
      </c>
      <c r="G15" s="7">
        <f>1000000/C15</f>
        <v>5102.428938661390</v>
      </c>
      <c r="H15" s="8">
        <f>E15*2</f>
        <v>85.4766206940442</v>
      </c>
      <c r="I15" s="9">
        <f>H15*12</f>
        <v>1025.719448328530</v>
      </c>
      <c r="J15" s="7">
        <f>G15*2</f>
        <v>10204.8578773228</v>
      </c>
      <c r="K15" s="10">
        <f>MAX(0.055,IF(B15&lt;=20,0.1,0.1-(B15-20)*0.001))</f>
        <v>0.1</v>
      </c>
      <c r="L15" s="11">
        <f>(1+K15/12)^12</f>
        <v>1.1047130674413</v>
      </c>
    </row>
    <row r="16" ht="20.1" customHeight="1">
      <c r="B16" s="12">
        <v>13</v>
      </c>
      <c r="C16" s="6">
        <f>L16^(65-B16)</f>
        <v>177.408140450871</v>
      </c>
      <c r="D16" s="13">
        <f>1000*C16</f>
        <v>177408.140450871</v>
      </c>
      <c r="E16" s="14">
        <f>1000000*(1-(1+K16/12))/(1-(1+K16/12)^(12*(65-B16)))</f>
        <v>47.2389387022383</v>
      </c>
      <c r="F16" s="15">
        <f>E16*12</f>
        <v>566.8672644268599</v>
      </c>
      <c r="G16" s="13">
        <f>1000000/C16</f>
        <v>5636.719924229890</v>
      </c>
      <c r="H16" s="14">
        <f>E16*2</f>
        <v>94.4778774044766</v>
      </c>
      <c r="I16" s="15">
        <f>H16*12</f>
        <v>1133.734528853720</v>
      </c>
      <c r="J16" s="13">
        <f>G16*2</f>
        <v>11273.4398484598</v>
      </c>
      <c r="K16" s="16">
        <f>MAX(0.055,IF(B16&lt;=20,0.1,0.1-(B16-20)*0.001))</f>
        <v>0.1</v>
      </c>
      <c r="L16" s="17">
        <f>(1+K16/12)^12</f>
        <v>1.1047130674413</v>
      </c>
    </row>
    <row r="17" ht="20.1" customHeight="1">
      <c r="B17" s="5">
        <v>14</v>
      </c>
      <c r="C17" s="6">
        <f>L17^(65-B17)</f>
        <v>160.592053882170</v>
      </c>
      <c r="D17" s="7">
        <f>1000*C17</f>
        <v>160592.05388217</v>
      </c>
      <c r="E17" s="8">
        <f>1000000*(1-(1+K17/12))/(1-(1+K17/12)^(12*(65-B17)))</f>
        <v>52.2164677414777</v>
      </c>
      <c r="F17" s="9">
        <f>E17*12</f>
        <v>626.597612897732</v>
      </c>
      <c r="G17" s="7">
        <f>1000000/C17</f>
        <v>6226.958157803510</v>
      </c>
      <c r="H17" s="8">
        <f>E17*2</f>
        <v>104.432935482955</v>
      </c>
      <c r="I17" s="9">
        <f>H17*12</f>
        <v>1253.195225795460</v>
      </c>
      <c r="J17" s="7">
        <f>G17*2</f>
        <v>12453.916315607</v>
      </c>
      <c r="K17" s="10">
        <f>MAX(0.055,IF(B17&lt;=20,0.1,0.1-(B17-20)*0.001))</f>
        <v>0.1</v>
      </c>
      <c r="L17" s="11">
        <f>(1+K17/12)^12</f>
        <v>1.1047130674413</v>
      </c>
    </row>
    <row r="18" ht="20.1" customHeight="1">
      <c r="B18" s="12">
        <v>15</v>
      </c>
      <c r="C18" s="6">
        <f>L18^(65-B18)</f>
        <v>145.369923299747</v>
      </c>
      <c r="D18" s="13">
        <f>1000*C18</f>
        <v>145369.923299747</v>
      </c>
      <c r="E18" s="14">
        <f>1000000*(1-(1+K18/12))/(1-(1+K18/12)^(12*(65-B18)))</f>
        <v>57.7220874186686</v>
      </c>
      <c r="F18" s="15">
        <f>E18*12</f>
        <v>692.665049024023</v>
      </c>
      <c r="G18" s="13">
        <f>1000000/C18</f>
        <v>6879.002047335750</v>
      </c>
      <c r="H18" s="14">
        <f>E18*2</f>
        <v>115.444174837337</v>
      </c>
      <c r="I18" s="15">
        <f>H18*12</f>
        <v>1385.330098048040</v>
      </c>
      <c r="J18" s="13">
        <f>G18*2</f>
        <v>13758.0040946715</v>
      </c>
      <c r="K18" s="16">
        <f>MAX(0.055,IF(B18&lt;=20,0.1,0.1-(B18-20)*0.001))</f>
        <v>0.1</v>
      </c>
      <c r="L18" s="17">
        <f>(1+K18/12)^12</f>
        <v>1.1047130674413</v>
      </c>
    </row>
    <row r="19" ht="20.1" customHeight="1">
      <c r="B19" s="5">
        <v>16</v>
      </c>
      <c r="C19" s="6">
        <f>L19^(65-B19)</f>
        <v>131.590661488642</v>
      </c>
      <c r="D19" s="7">
        <f>1000*C19</f>
        <v>131590.661488642</v>
      </c>
      <c r="E19" s="8">
        <f>1000000*(1-(1+K19/12))/(1-(1+K19/12)^(12*(65-B19)))</f>
        <v>63.8126282411033</v>
      </c>
      <c r="F19" s="9">
        <f>E19*12</f>
        <v>765.751538893240</v>
      </c>
      <c r="G19" s="7">
        <f>1000000/C19</f>
        <v>7599.323452647230</v>
      </c>
      <c r="H19" s="8">
        <f>E19*2</f>
        <v>127.625256482207</v>
      </c>
      <c r="I19" s="9">
        <f>H19*12</f>
        <v>1531.503077786480</v>
      </c>
      <c r="J19" s="7">
        <f>G19*2</f>
        <v>15198.6469052945</v>
      </c>
      <c r="K19" s="10">
        <f>MAX(0.055,IF(B19&lt;=20,0.1,0.1-(B19-20)*0.001))</f>
        <v>0.1</v>
      </c>
      <c r="L19" s="11">
        <f>(1+K19/12)^12</f>
        <v>1.1047130674413</v>
      </c>
    </row>
    <row r="20" ht="20.1" customHeight="1">
      <c r="B20" s="12">
        <v>17</v>
      </c>
      <c r="C20" s="6">
        <f>L20^(65-B20)</f>
        <v>119.117502423890</v>
      </c>
      <c r="D20" s="13">
        <f>1000*C20</f>
        <v>119117.50242389</v>
      </c>
      <c r="E20" s="14">
        <f>1000000*(1-(1+K20/12))/(1-(1+K20/12)^(12*(65-B20)))</f>
        <v>70.5512152079588</v>
      </c>
      <c r="F20" s="15">
        <f>E20*12</f>
        <v>846.6145824955061</v>
      </c>
      <c r="G20" s="13">
        <f>1000000/C20</f>
        <v>8395.071921852530</v>
      </c>
      <c r="H20" s="14">
        <f>E20*2</f>
        <v>141.102430415918</v>
      </c>
      <c r="I20" s="15">
        <f>H20*12</f>
        <v>1693.229164991020</v>
      </c>
      <c r="J20" s="13">
        <f>G20*2</f>
        <v>16790.1438437051</v>
      </c>
      <c r="K20" s="16">
        <f>MAX(0.055,IF(B20&lt;=20,0.1,0.1-(B20-20)*0.001))</f>
        <v>0.1</v>
      </c>
      <c r="L20" s="17">
        <f>(1+K20/12)^12</f>
        <v>1.1047130674413</v>
      </c>
    </row>
    <row r="21" ht="20.1" customHeight="1">
      <c r="B21" s="5">
        <v>18</v>
      </c>
      <c r="C21" s="6">
        <f>L21^(65-B21)</f>
        <v>107.826643799721</v>
      </c>
      <c r="D21" s="7">
        <f>1000*C21</f>
        <v>107826.643799721</v>
      </c>
      <c r="E21" s="8">
        <f>1000000*(1-(1+K21/12))/(1-(1+K21/12)^(12*(65-B21)))</f>
        <v>78.0080047161064</v>
      </c>
      <c r="F21" s="9">
        <f>E21*12</f>
        <v>936.096056593277</v>
      </c>
      <c r="G21" s="7">
        <f>1000000/C21</f>
        <v>9274.145654180020</v>
      </c>
      <c r="H21" s="8">
        <f>E21*2</f>
        <v>156.016009432213</v>
      </c>
      <c r="I21" s="9">
        <f>H21*12</f>
        <v>1872.192113186560</v>
      </c>
      <c r="J21" s="7">
        <f>G21*2</f>
        <v>18548.29130836</v>
      </c>
      <c r="K21" s="10">
        <f>MAX(0.055,IF(B21&lt;=20,0.1,0.1-(B21-20)*0.001))</f>
        <v>0.1</v>
      </c>
      <c r="L21" s="11">
        <f>(1+K21/12)^12</f>
        <v>1.1047130674413</v>
      </c>
    </row>
    <row r="22" ht="20.1" customHeight="1">
      <c r="B22" s="12">
        <v>19</v>
      </c>
      <c r="C22" s="6">
        <f>L22^(65-B22)</f>
        <v>97.6060182301141</v>
      </c>
      <c r="D22" s="13">
        <f>1000*C22</f>
        <v>97606.0182301141</v>
      </c>
      <c r="E22" s="14">
        <f>1000000*(1-(1+K22/12))/(1-(1+K22/12)^(12*(65-B22)))</f>
        <v>86.261016508149</v>
      </c>
      <c r="F22" s="15">
        <f>E22*12</f>
        <v>1035.132198097790</v>
      </c>
      <c r="G22" s="13">
        <f>1000000/C22</f>
        <v>10245.2698935266</v>
      </c>
      <c r="H22" s="14">
        <f>E22*2</f>
        <v>172.522033016298</v>
      </c>
      <c r="I22" s="15">
        <f>H22*12</f>
        <v>2070.264396195580</v>
      </c>
      <c r="J22" s="13">
        <f>G22*2</f>
        <v>20490.5397870532</v>
      </c>
      <c r="K22" s="16">
        <f>MAX(0.055,IF(B22&lt;=20,0.1,0.1-(B22-20)*0.001))</f>
        <v>0.1</v>
      </c>
      <c r="L22" s="17">
        <f>(1+K22/12)^12</f>
        <v>1.1047130674413</v>
      </c>
    </row>
    <row r="23" ht="20.1" customHeight="1">
      <c r="B23" s="5">
        <v>20</v>
      </c>
      <c r="C23" s="6">
        <f>L23^(65-B23)</f>
        <v>88.3541809242702</v>
      </c>
      <c r="D23" s="7">
        <f>1000*C23</f>
        <v>88354.1809242702</v>
      </c>
      <c r="E23" s="8">
        <f>1000000*(1-(1+K23/12))/(1-(1+K23/12)^(12*(65-B23)))</f>
        <v>95.3970748184199</v>
      </c>
      <c r="F23" s="9">
        <f>E23*12</f>
        <v>1144.764897821040</v>
      </c>
      <c r="G23" s="7">
        <f>1000000/C23</f>
        <v>11318.0835308418</v>
      </c>
      <c r="H23" s="8">
        <f>E23*2</f>
        <v>190.794149636840</v>
      </c>
      <c r="I23" s="9">
        <f>H23*12</f>
        <v>2289.529795642080</v>
      </c>
      <c r="J23" s="7">
        <f>G23*2</f>
        <v>22636.1670616836</v>
      </c>
      <c r="K23" s="10">
        <f>MAX(0.055,IF(B23&lt;=20,0.1,0.1-(B23-20)*0.001))</f>
        <v>0.1</v>
      </c>
      <c r="L23" s="11">
        <f>(1+K23/12)^12</f>
        <v>1.1047130674413</v>
      </c>
    </row>
    <row r="24" ht="20.1" customHeight="1">
      <c r="B24" s="12">
        <v>21</v>
      </c>
      <c r="C24" s="6">
        <f>L24^(65-B24)</f>
        <v>76.5642087814184</v>
      </c>
      <c r="D24" s="13">
        <f>1000*C24</f>
        <v>76564.208781418405</v>
      </c>
      <c r="E24" s="14">
        <f>1000000*(1-(1+K24/12))/(1-(1+K24/12)^(12*(65-B24)))</f>
        <v>109.178672456737</v>
      </c>
      <c r="F24" s="15">
        <f>E24*12</f>
        <v>1310.144069480840</v>
      </c>
      <c r="G24" s="13">
        <f>1000000/C24</f>
        <v>13060.9329857359</v>
      </c>
      <c r="H24" s="14">
        <f>E24*2</f>
        <v>218.357344913474</v>
      </c>
      <c r="I24" s="15">
        <f>H24*12</f>
        <v>2620.288138961690</v>
      </c>
      <c r="J24" s="13">
        <f>G24*2</f>
        <v>26121.8659714718</v>
      </c>
      <c r="K24" s="16">
        <f>MAX(0.055,IF(B24&lt;=20,0.1,0.1-(B24-20)*0.001))</f>
        <v>0.099</v>
      </c>
      <c r="L24" s="17">
        <f>(1+K24/12)^12</f>
        <v>1.10361798208912</v>
      </c>
    </row>
    <row r="25" ht="20.1" customHeight="1">
      <c r="B25" s="5">
        <v>22</v>
      </c>
      <c r="C25" s="6">
        <f>L25^(65-B25)</f>
        <v>66.4789892564977</v>
      </c>
      <c r="D25" s="7">
        <f>1000*C25</f>
        <v>66478.989256497705</v>
      </c>
      <c r="E25" s="8">
        <f>1000000*(1-(1+K25/12))/(1-(1+K25/12)^(12*(65-B25)))</f>
        <v>124.721941486847</v>
      </c>
      <c r="F25" s="9">
        <f>E25*12</f>
        <v>1496.663297842160</v>
      </c>
      <c r="G25" s="7">
        <f>1000000/C25</f>
        <v>15042.3466298754</v>
      </c>
      <c r="H25" s="8">
        <f>E25*2</f>
        <v>249.443882973694</v>
      </c>
      <c r="I25" s="9">
        <f>H25*12</f>
        <v>2993.326595684330</v>
      </c>
      <c r="J25" s="7">
        <f>G25*2</f>
        <v>30084.6932597508</v>
      </c>
      <c r="K25" s="10">
        <f>MAX(0.055,IF(B25&lt;=20,0.1,0.1-(B25-20)*0.001))</f>
        <v>0.098</v>
      </c>
      <c r="L25" s="11">
        <f>(1+K25/12)^12</f>
        <v>1.10252389189891</v>
      </c>
    </row>
    <row r="26" ht="20.1" customHeight="1">
      <c r="B26" s="12">
        <v>23</v>
      </c>
      <c r="C26" s="6">
        <f>L26^(65-B26)</f>
        <v>57.836637844857</v>
      </c>
      <c r="D26" s="13">
        <f>1000*C26</f>
        <v>57836.637844857</v>
      </c>
      <c r="E26" s="14">
        <f>1000000*(1-(1+K26/12))/(1-(1+K26/12)^(12*(65-B26)))</f>
        <v>142.220469750465</v>
      </c>
      <c r="F26" s="15">
        <f>E26*12</f>
        <v>1706.645637005580</v>
      </c>
      <c r="G26" s="13">
        <f>1000000/C26</f>
        <v>17290.0783527984</v>
      </c>
      <c r="H26" s="14">
        <f>E26*2</f>
        <v>284.440939500930</v>
      </c>
      <c r="I26" s="15">
        <f>H26*12</f>
        <v>3413.291274011160</v>
      </c>
      <c r="J26" s="13">
        <f>G26*2</f>
        <v>34580.1567055968</v>
      </c>
      <c r="K26" s="16">
        <f>MAX(0.055,IF(B26&lt;=20,0.1,0.1-(B26-20)*0.001))</f>
        <v>0.097</v>
      </c>
      <c r="L26" s="17">
        <f>(1+K26/12)^12</f>
        <v>1.10143079604845</v>
      </c>
    </row>
    <row r="27" ht="20.1" customHeight="1">
      <c r="B27" s="5">
        <v>24</v>
      </c>
      <c r="C27" s="6">
        <f>L27^(65-B27)</f>
        <v>50.4175569901236</v>
      </c>
      <c r="D27" s="7">
        <f>1000*C27</f>
        <v>50417.5569901236</v>
      </c>
      <c r="E27" s="8">
        <f>1000000*(1-(1+K27/12))/(1-(1+K27/12)^(12*(65-B27)))</f>
        <v>161.885784876009</v>
      </c>
      <c r="F27" s="9">
        <f>E27*12</f>
        <v>1942.629418512110</v>
      </c>
      <c r="G27" s="7">
        <f>1000000/C27</f>
        <v>19834.3604827162</v>
      </c>
      <c r="H27" s="8">
        <f>E27*2</f>
        <v>323.771569752018</v>
      </c>
      <c r="I27" s="9">
        <f>H27*12</f>
        <v>3885.258837024220</v>
      </c>
      <c r="J27" s="7">
        <f>G27*2</f>
        <v>39668.7209654324</v>
      </c>
      <c r="K27" s="10">
        <f>MAX(0.055,IF(B27&lt;=20,0.1,0.1-(B27-20)*0.001))</f>
        <v>0.096</v>
      </c>
      <c r="L27" s="11">
        <f>(1+K27/12)^12</f>
        <v>1.10033869371615</v>
      </c>
    </row>
    <row r="28" ht="20.1" customHeight="1">
      <c r="B28" s="12">
        <v>25</v>
      </c>
      <c r="C28" s="6">
        <f>L28^(65-B28)</f>
        <v>44.0373109847627</v>
      </c>
      <c r="D28" s="13">
        <f>1000*C28</f>
        <v>44037.3109847627</v>
      </c>
      <c r="E28" s="14">
        <f>1000000*(1-(1+K28/12))/(1-(1+K28/12)^(12*(65-B28)))</f>
        <v>183.948915151095</v>
      </c>
      <c r="F28" s="15">
        <f>E28*12</f>
        <v>2207.386981813140</v>
      </c>
      <c r="G28" s="13">
        <f>1000000/C28</f>
        <v>22708.0168529366</v>
      </c>
      <c r="H28" s="14">
        <f>E28*2</f>
        <v>367.897830302190</v>
      </c>
      <c r="I28" s="15">
        <f>H28*12</f>
        <v>4414.773963626280</v>
      </c>
      <c r="J28" s="13">
        <f>G28*2</f>
        <v>45416.0337058732</v>
      </c>
      <c r="K28" s="16">
        <f>MAX(0.055,IF(B28&lt;=20,0.1,0.1-(B28-20)*0.001))</f>
        <v>0.095</v>
      </c>
      <c r="L28" s="17">
        <f>(1+K28/12)^12</f>
        <v>1.09924758408101</v>
      </c>
    </row>
    <row r="29" ht="20.1" customHeight="1">
      <c r="B29" s="5">
        <v>26</v>
      </c>
      <c r="C29" s="6">
        <f>L29^(65-B29)</f>
        <v>38.540747009078</v>
      </c>
      <c r="D29" s="7">
        <f>1000*C29</f>
        <v>38540.747009078</v>
      </c>
      <c r="E29" s="8">
        <f>1000000*(1-(1+K29/12))/(1-(1+K29/12)^(12*(65-B29)))</f>
        <v>208.662159318210</v>
      </c>
      <c r="F29" s="9">
        <f>E29*12</f>
        <v>2503.945911818520</v>
      </c>
      <c r="G29" s="7">
        <f>1000000/C29</f>
        <v>25946.5650669526</v>
      </c>
      <c r="H29" s="8">
        <f>E29*2</f>
        <v>417.324318636420</v>
      </c>
      <c r="I29" s="9">
        <f>H29*12</f>
        <v>5007.891823637040</v>
      </c>
      <c r="J29" s="7">
        <f>G29*2</f>
        <v>51893.1301339052</v>
      </c>
      <c r="K29" s="10">
        <f>MAX(0.055,IF(B29&lt;=20,0.1,0.1-(B29-20)*0.001))</f>
        <v>0.094</v>
      </c>
      <c r="L29" s="11">
        <f>(1+K29/12)^12</f>
        <v>1.09815746632266</v>
      </c>
    </row>
    <row r="30" ht="20.1" customHeight="1">
      <c r="B30" s="12">
        <v>27</v>
      </c>
      <c r="C30" s="6">
        <f>L30^(65-B30)</f>
        <v>33.7971370048571</v>
      </c>
      <c r="D30" s="13">
        <f>1000*C30</f>
        <v>33797.1370048571</v>
      </c>
      <c r="E30" s="14">
        <f>1000000*(1-(1+K30/12))/(1-(1+K30/12)^(12*(65-B30)))</f>
        <v>236.301113687250</v>
      </c>
      <c r="F30" s="15">
        <f>E30*12</f>
        <v>2835.613364247</v>
      </c>
      <c r="G30" s="13">
        <f>1000000/C30</f>
        <v>29588.3050643102</v>
      </c>
      <c r="H30" s="14">
        <f>E30*2</f>
        <v>472.6022273745</v>
      </c>
      <c r="I30" s="15">
        <f>H30*12</f>
        <v>5671.226728494</v>
      </c>
      <c r="J30" s="13">
        <f>G30*2</f>
        <v>59176.6101286204</v>
      </c>
      <c r="K30" s="16">
        <f>MAX(0.055,IF(B30&lt;=20,0.1,0.1-(B30-20)*0.001))</f>
        <v>0.093</v>
      </c>
      <c r="L30" s="17">
        <f>(1+K30/12)^12</f>
        <v>1.09706833962134</v>
      </c>
    </row>
    <row r="31" ht="20.1" customHeight="1">
      <c r="B31" s="5">
        <v>28</v>
      </c>
      <c r="C31" s="6">
        <f>L31^(65-B31)</f>
        <v>29.6961570556117</v>
      </c>
      <c r="D31" s="7">
        <f>1000*C31</f>
        <v>29696.1570556117</v>
      </c>
      <c r="E31" s="8">
        <f>1000000*(1-(1+K31/12))/(1-(1+K31/12)^(12*(65-B31)))</f>
        <v>267.167016538451</v>
      </c>
      <c r="F31" s="9">
        <f>E31*12</f>
        <v>3206.004198461410</v>
      </c>
      <c r="G31" s="7">
        <f>1000000/C31</f>
        <v>33674.3908690714</v>
      </c>
      <c r="H31" s="8">
        <f>E31*2</f>
        <v>534.334033076902</v>
      </c>
      <c r="I31" s="9">
        <f>H31*12</f>
        <v>6412.008396922820</v>
      </c>
      <c r="J31" s="7">
        <f>G31*2</f>
        <v>67348.7817381428</v>
      </c>
      <c r="K31" s="10">
        <f>MAX(0.055,IF(B31&lt;=20,0.1,0.1-(B31-20)*0.001))</f>
        <v>0.092</v>
      </c>
      <c r="L31" s="11">
        <f>(1+K31/12)^12</f>
        <v>1.09598020315788</v>
      </c>
    </row>
    <row r="32" ht="20.1" customHeight="1">
      <c r="B32" s="12">
        <v>29</v>
      </c>
      <c r="C32" s="6">
        <f>L32^(65-B32)</f>
        <v>26.1445548834678</v>
      </c>
      <c r="D32" s="13">
        <f>1000*C32</f>
        <v>26144.5548834678</v>
      </c>
      <c r="E32" s="14">
        <f>1000000*(1-(1+K32/12))/(1-(1+K32/12)^(12*(65-B32)))</f>
        <v>301.589484024598</v>
      </c>
      <c r="F32" s="15">
        <f>E32*12</f>
        <v>3619.073808295180</v>
      </c>
      <c r="G32" s="13">
        <f>1000000/C32</f>
        <v>38248.8822034732</v>
      </c>
      <c r="H32" s="14">
        <f>E32*2</f>
        <v>603.178968049196</v>
      </c>
      <c r="I32" s="15">
        <f>H32*12</f>
        <v>7238.147616590350</v>
      </c>
      <c r="J32" s="13">
        <f>G32*2</f>
        <v>76497.7644069464</v>
      </c>
      <c r="K32" s="16">
        <f>MAX(0.055,IF(B32&lt;=20,0.1,0.1-(B32-20)*0.001))</f>
        <v>0.091</v>
      </c>
      <c r="L32" s="17">
        <f>(1+K32/12)^12</f>
        <v>1.09489305611374</v>
      </c>
    </row>
    <row r="33" ht="20.1" customHeight="1">
      <c r="B33" s="5">
        <v>30</v>
      </c>
      <c r="C33" s="6">
        <f>L33^(65-B33)</f>
        <v>23.0633835517601</v>
      </c>
      <c r="D33" s="7">
        <f>1000*C33</f>
        <v>23063.3835517601</v>
      </c>
      <c r="E33" s="8">
        <f>1000000*(1-(1+K33/12))/(1-(1+K33/12)^(12*(65-B33)))</f>
        <v>339.929729381907</v>
      </c>
      <c r="F33" s="9">
        <f>E33*12</f>
        <v>4079.156752582880</v>
      </c>
      <c r="G33" s="7">
        <f>1000000/C33</f>
        <v>43358.7724782769</v>
      </c>
      <c r="H33" s="8">
        <f>E33*2</f>
        <v>679.859458763814</v>
      </c>
      <c r="I33" s="9">
        <f>H33*12</f>
        <v>8158.313505165770</v>
      </c>
      <c r="J33" s="7">
        <f>G33*2</f>
        <v>86717.5449565538</v>
      </c>
      <c r="K33" s="10">
        <f>MAX(0.055,IF(B33&lt;=20,0.1,0.1-(B33-20)*0.001))</f>
        <v>0.09</v>
      </c>
      <c r="L33" s="11">
        <f>(1+K33/12)^12</f>
        <v>1.09380689767098</v>
      </c>
    </row>
    <row r="34" ht="20.1" customHeight="1">
      <c r="B34" s="12">
        <v>31</v>
      </c>
      <c r="C34" s="6">
        <f>L34^(65-B34)</f>
        <v>20.3857017438011</v>
      </c>
      <c r="D34" s="13">
        <f>1000*C34</f>
        <v>20385.7017438011</v>
      </c>
      <c r="E34" s="14">
        <f>1000000*(1-(1+K34/12))/(1-(1+K34/12)^(12*(65-B34)))</f>
        <v>382.584379182427</v>
      </c>
      <c r="F34" s="15">
        <f>E34*12</f>
        <v>4591.012550189120</v>
      </c>
      <c r="G34" s="13">
        <f>1000000/C34</f>
        <v>49053.9895348013</v>
      </c>
      <c r="H34" s="14">
        <f>E34*2</f>
        <v>765.1687583648541</v>
      </c>
      <c r="I34" s="15">
        <f>H34*12</f>
        <v>9182.025100378250</v>
      </c>
      <c r="J34" s="13">
        <f>G34*2</f>
        <v>98107.9790696026</v>
      </c>
      <c r="K34" s="16">
        <f>MAX(0.055,IF(B34&lt;=20,0.1,0.1-(B34-20)*0.001))</f>
        <v>0.089</v>
      </c>
      <c r="L34" s="17">
        <f>(1+K34/12)^12</f>
        <v>1.09272172701228</v>
      </c>
    </row>
    <row r="35" ht="20.1" customHeight="1">
      <c r="B35" s="5">
        <v>32</v>
      </c>
      <c r="C35" s="6">
        <f>L35^(65-B35)</f>
        <v>18.054659079973</v>
      </c>
      <c r="D35" s="7">
        <f>1000*C35</f>
        <v>18054.659079973</v>
      </c>
      <c r="E35" s="8">
        <f>1000000*(1-(1+K35/12))/(1-(1+K35/12)^(12*(65-B35)))</f>
        <v>429.990027883062</v>
      </c>
      <c r="F35" s="9">
        <f>E35*12</f>
        <v>5159.880334596740</v>
      </c>
      <c r="G35" s="7">
        <f>1000000/C35</f>
        <v>55387.3654202223</v>
      </c>
      <c r="H35" s="8">
        <f>E35*2</f>
        <v>859.980055766124</v>
      </c>
      <c r="I35" s="9">
        <f>H35*12</f>
        <v>10319.7606691935</v>
      </c>
      <c r="J35" s="7">
        <f>G35*2</f>
        <v>110774.730840445</v>
      </c>
      <c r="K35" s="10">
        <f>MAX(0.055,IF(B35&lt;=20,0.1,0.1-(B35-20)*0.001))</f>
        <v>0.08799999999999999</v>
      </c>
      <c r="L35" s="11">
        <f>(1+K35/12)^12</f>
        <v>1.0916375433209</v>
      </c>
    </row>
    <row r="36" ht="20.1" customHeight="1">
      <c r="B36" s="12">
        <v>33</v>
      </c>
      <c r="C36" s="6">
        <f>L36^(65-B36)</f>
        <v>16.0218996466082</v>
      </c>
      <c r="D36" s="13">
        <f>1000*C36</f>
        <v>16021.8996466082</v>
      </c>
      <c r="E36" s="14">
        <f>1000000*(1-(1+K36/12))/(1-(1+K36/12)^(12*(65-B36)))</f>
        <v>482.628706791826</v>
      </c>
      <c r="F36" s="15">
        <f>E36*12</f>
        <v>5791.544481501910</v>
      </c>
      <c r="G36" s="13">
        <f>1000000/C36</f>
        <v>62414.5714338997</v>
      </c>
      <c r="H36" s="14">
        <f>E36*2</f>
        <v>965.257413583652</v>
      </c>
      <c r="I36" s="15">
        <f>H36*12</f>
        <v>11583.0889630038</v>
      </c>
      <c r="J36" s="13">
        <f>G36*2</f>
        <v>124829.142867799</v>
      </c>
      <c r="K36" s="16">
        <f>MAX(0.055,IF(B36&lt;=20,0.1,0.1-(B36-20)*0.001))</f>
        <v>0.08699999999999999</v>
      </c>
      <c r="L36" s="17">
        <f>(1+K36/12)^12</f>
        <v>1.09055434578073</v>
      </c>
    </row>
    <row r="37" ht="20.1" customHeight="1">
      <c r="B37" s="5">
        <v>34</v>
      </c>
      <c r="C37" s="6">
        <f>L37^(65-B37)</f>
        <v>14.2462288887901</v>
      </c>
      <c r="D37" s="7">
        <f>1000*C37</f>
        <v>14246.2288887901</v>
      </c>
      <c r="E37" s="8">
        <f>1000000*(1-(1+K37/12))/(1-(1+K37/12)^(12*(65-B37)))</f>
        <v>541.034488142609</v>
      </c>
      <c r="F37" s="9">
        <f>E37*12</f>
        <v>6492.413857711310</v>
      </c>
      <c r="G37" s="7">
        <f>1000000/C37</f>
        <v>70194.0146972416</v>
      </c>
      <c r="H37" s="8">
        <f>E37*2</f>
        <v>1082.068976285220</v>
      </c>
      <c r="I37" s="9">
        <f>H37*12</f>
        <v>12984.8277154226</v>
      </c>
      <c r="J37" s="7">
        <f>G37*2</f>
        <v>140388.029394483</v>
      </c>
      <c r="K37" s="10">
        <f>MAX(0.055,IF(B37&lt;=20,0.1,0.1-(B37-20)*0.001))</f>
        <v>0.08599999999999999</v>
      </c>
      <c r="L37" s="11">
        <f>(1+K37/12)^12</f>
        <v>1.08947213357628</v>
      </c>
    </row>
    <row r="38" ht="20.1" customHeight="1">
      <c r="B38" s="12">
        <v>35</v>
      </c>
      <c r="C38" s="6">
        <f>L38^(65-B38)</f>
        <v>12.6924987871211</v>
      </c>
      <c r="D38" s="13">
        <f>1000*C38</f>
        <v>12692.4987871211</v>
      </c>
      <c r="E38" s="14">
        <f>1000000*(1-(1+K38/12))/(1-(1+K38/12)^(12*(65-B38)))</f>
        <v>605.801502510003</v>
      </c>
      <c r="F38" s="15">
        <f>E38*12</f>
        <v>7269.618030120040</v>
      </c>
      <c r="G38" s="13">
        <f>1000000/C38</f>
        <v>78786.692578981107</v>
      </c>
      <c r="H38" s="14">
        <f>E38*2</f>
        <v>1211.603005020010</v>
      </c>
      <c r="I38" s="15">
        <f>H38*12</f>
        <v>14539.2360602401</v>
      </c>
      <c r="J38" s="13">
        <f>G38*2</f>
        <v>157573.385157962</v>
      </c>
      <c r="K38" s="16">
        <f>MAX(0.055,IF(B38&lt;=20,0.1,0.1-(B38-20)*0.001))</f>
        <v>0.08500000000000001</v>
      </c>
      <c r="L38" s="17">
        <f>(1+K38/12)^12</f>
        <v>1.08839090589264</v>
      </c>
    </row>
    <row r="39" ht="20.1" customHeight="1">
      <c r="B39" s="5">
        <v>36</v>
      </c>
      <c r="C39" s="6">
        <f>L39^(65-B39)</f>
        <v>11.3306742143851</v>
      </c>
      <c r="D39" s="7">
        <f>1000*C39</f>
        <v>11330.6742143851</v>
      </c>
      <c r="E39" s="8">
        <f>1000000*(1-(1+K39/12))/(1-(1+K39/12)^(12*(65-B39)))</f>
        <v>677.593722804045</v>
      </c>
      <c r="F39" s="9">
        <f>E39*12</f>
        <v>8131.124673648540</v>
      </c>
      <c r="G39" s="7">
        <f>1000000/C39</f>
        <v>88256.0014593332</v>
      </c>
      <c r="H39" s="8">
        <f>E39*2</f>
        <v>1355.187445608090</v>
      </c>
      <c r="I39" s="9">
        <f>H39*12</f>
        <v>16262.2493472971</v>
      </c>
      <c r="J39" s="7">
        <f>G39*2</f>
        <v>176512.002918666</v>
      </c>
      <c r="K39" s="10">
        <f>MAX(0.055,IF(B39&lt;=20,0.1,0.1-(B39-20)*0.001))</f>
        <v>0.08400000000000001</v>
      </c>
      <c r="L39" s="11">
        <f>(1+K39/12)^12</f>
        <v>1.08731066191551</v>
      </c>
    </row>
    <row r="40" ht="20.1" customHeight="1">
      <c r="B40" s="12">
        <v>37</v>
      </c>
      <c r="C40" s="6">
        <f>L40^(65-B40)</f>
        <v>10.1350498897158</v>
      </c>
      <c r="D40" s="13">
        <f>1000*C40</f>
        <v>10135.0498897158</v>
      </c>
      <c r="E40" s="14">
        <f>1000000*(1-(1+K40/12))/(1-(1+K40/12)^(12*(65-B40)))</f>
        <v>757.156966866017</v>
      </c>
      <c r="F40" s="15">
        <f>E40*12</f>
        <v>9085.883602392199</v>
      </c>
      <c r="G40" s="13">
        <f>1000000/C40</f>
        <v>98667.4965472756</v>
      </c>
      <c r="H40" s="14">
        <f>E40*2</f>
        <v>1514.313933732030</v>
      </c>
      <c r="I40" s="15">
        <f>H40*12</f>
        <v>18171.7672047844</v>
      </c>
      <c r="J40" s="13">
        <f>G40*2</f>
        <v>197334.993094551</v>
      </c>
      <c r="K40" s="16">
        <f>MAX(0.055,IF(B40&lt;=20,0.1,0.1-(B40-20)*0.001))</f>
        <v>0.083</v>
      </c>
      <c r="L40" s="17">
        <f>(1+K40/12)^12</f>
        <v>1.08623140083121</v>
      </c>
    </row>
    <row r="41" ht="20.1" customHeight="1">
      <c r="B41" s="5">
        <v>38</v>
      </c>
      <c r="C41" s="6">
        <f>L41^(65-B41)</f>
        <v>9.0835926880827</v>
      </c>
      <c r="D41" s="7">
        <f>1000*C41</f>
        <v>9083.592688082699</v>
      </c>
      <c r="E41" s="8">
        <f>1000000*(1-(1+K41/12))/(1-(1+K41/12)^(12*(65-B41)))</f>
        <v>845.333702105974</v>
      </c>
      <c r="F41" s="9">
        <f>E41*12</f>
        <v>10144.0044252717</v>
      </c>
      <c r="G41" s="7">
        <f>1000000/C41</f>
        <v>110088.599779684</v>
      </c>
      <c r="H41" s="8">
        <f>E41*2</f>
        <v>1690.667404211950</v>
      </c>
      <c r="I41" s="9">
        <f>H41*12</f>
        <v>20288.0088505434</v>
      </c>
      <c r="J41" s="7">
        <f>G41*2</f>
        <v>220177.199559368</v>
      </c>
      <c r="K41" s="10">
        <f>MAX(0.055,IF(B41&lt;=20,0.1,0.1-(B41-20)*0.001))</f>
        <v>0.082</v>
      </c>
      <c r="L41" s="11">
        <f>(1+K41/12)^12</f>
        <v>1.08515312182666</v>
      </c>
    </row>
    <row r="42" ht="20.1" customHeight="1">
      <c r="B42" s="12">
        <v>39</v>
      </c>
      <c r="C42" s="6">
        <f>L42^(65-B42)</f>
        <v>8.15738844153088</v>
      </c>
      <c r="D42" s="13">
        <f>1000*C42</f>
        <v>8157.388441530880</v>
      </c>
      <c r="E42" s="14">
        <f>1000000*(1-(1+K42/12))/(1-(1+K42/12)^(12*(65-B42)))</f>
        <v>943.081412325243</v>
      </c>
      <c r="F42" s="15">
        <f>E42*12</f>
        <v>11316.9769479029</v>
      </c>
      <c r="G42" s="13">
        <f>1000000/C42</f>
        <v>122588.253234185</v>
      </c>
      <c r="H42" s="14">
        <f>E42*2</f>
        <v>1886.162824650490</v>
      </c>
      <c r="I42" s="15">
        <f>H42*12</f>
        <v>22633.9538958059</v>
      </c>
      <c r="J42" s="13">
        <f>G42*2</f>
        <v>245176.50646837</v>
      </c>
      <c r="K42" s="16">
        <f>MAX(0.055,IF(B42&lt;=20,0.1,0.1-(B42-20)*0.001))</f>
        <v>0.081</v>
      </c>
      <c r="L42" s="17">
        <f>(1+K42/12)^12</f>
        <v>1.08407582408938</v>
      </c>
    </row>
    <row r="43" ht="20.1" customHeight="1">
      <c r="B43" s="5">
        <v>40</v>
      </c>
      <c r="C43" s="6">
        <f>L43^(65-B43)</f>
        <v>7.34017596373931</v>
      </c>
      <c r="D43" s="7">
        <f>1000*C43</f>
        <v>7340.175963739310</v>
      </c>
      <c r="E43" s="8">
        <f>1000000*(1-(1+K43/12))/(1-(1+K43/12)^(12*(65-B43)))</f>
        <v>1051.495527063390</v>
      </c>
      <c r="F43" s="9">
        <f>E43*12</f>
        <v>12617.9463247607</v>
      </c>
      <c r="G43" s="7">
        <f>1000000/C43</f>
        <v>136236.515982727</v>
      </c>
      <c r="H43" s="8">
        <f>E43*2</f>
        <v>2102.991054126780</v>
      </c>
      <c r="I43" s="9">
        <f>H43*12</f>
        <v>25235.8926495214</v>
      </c>
      <c r="J43" s="7">
        <f>G43*2</f>
        <v>272473.031965454</v>
      </c>
      <c r="K43" s="10">
        <f>MAX(0.055,IF(B43&lt;=20,0.1,0.1-(B43-20)*0.001))</f>
        <v>0.08</v>
      </c>
      <c r="L43" s="11">
        <f>(1+K43/12)^12</f>
        <v>1.08299950680751</v>
      </c>
    </row>
    <row r="44" ht="20.1" customHeight="1">
      <c r="B44" s="12">
        <v>41</v>
      </c>
      <c r="C44" s="6">
        <f>L44^(65-B44)</f>
        <v>6.61795398534689</v>
      </c>
      <c r="D44" s="13">
        <f>1000*C44</f>
        <v>6617.953985346890</v>
      </c>
      <c r="E44" s="14">
        <f>1000000*(1-(1+K44/12))/(1-(1+K44/12)^(12*(65-B44)))</f>
        <v>1171.838244048470</v>
      </c>
      <c r="F44" s="15">
        <f>E44*12</f>
        <v>14062.0589285816</v>
      </c>
      <c r="G44" s="13">
        <f>1000000/C44</f>
        <v>151104.102901614</v>
      </c>
      <c r="H44" s="14">
        <f>E44*2</f>
        <v>2343.676488096940</v>
      </c>
      <c r="I44" s="15">
        <f>H44*12</f>
        <v>28124.1178571633</v>
      </c>
      <c r="J44" s="13">
        <f>G44*2</f>
        <v>302208.205803228</v>
      </c>
      <c r="K44" s="16">
        <f>MAX(0.055,IF(B44&lt;=20,0.1,0.1-(B44-20)*0.001))</f>
        <v>0.079</v>
      </c>
      <c r="L44" s="17">
        <f>(1+K44/12)^12</f>
        <v>1.08192416916978</v>
      </c>
    </row>
    <row r="45" ht="20.1" customHeight="1">
      <c r="B45" s="5">
        <v>42</v>
      </c>
      <c r="C45" s="6">
        <f>L45^(65-B45)</f>
        <v>5.97864912113584</v>
      </c>
      <c r="D45" s="7">
        <f>1000*C45</f>
        <v>5978.649121135840</v>
      </c>
      <c r="E45" s="8">
        <f>1000000*(1-(1+K45/12))/(1-(1+K45/12)^(12*(65-B45)))</f>
        <v>1305.575034883720</v>
      </c>
      <c r="F45" s="9">
        <f>E45*12</f>
        <v>15666.9004186046</v>
      </c>
      <c r="G45" s="7">
        <f>1000000/C45</f>
        <v>167261.864635069</v>
      </c>
      <c r="H45" s="8">
        <f>E45*2</f>
        <v>2611.150069767440</v>
      </c>
      <c r="I45" s="9">
        <f>H45*12</f>
        <v>31333.8008372093</v>
      </c>
      <c r="J45" s="7">
        <f>G45*2</f>
        <v>334523.729270138</v>
      </c>
      <c r="K45" s="10">
        <f>MAX(0.055,IF(B45&lt;=20,0.1,0.1-(B45-20)*0.001))</f>
        <v>0.078</v>
      </c>
      <c r="L45" s="11">
        <f>(1+K45/12)^12</f>
        <v>1.08084981036552</v>
      </c>
    </row>
    <row r="46" ht="20.1" customHeight="1">
      <c r="B46" s="12">
        <v>43</v>
      </c>
      <c r="C46" s="6">
        <f>L46^(65-B46)</f>
        <v>5.4118349964499</v>
      </c>
      <c r="D46" s="13">
        <f>1000*C46</f>
        <v>5411.8349964499</v>
      </c>
      <c r="E46" s="14">
        <f>1000000*(1-(1+K46/12))/(1-(1+K46/12)^(12*(65-B46)))</f>
        <v>1454.421271836030</v>
      </c>
      <c r="F46" s="15">
        <f>E46*12</f>
        <v>17453.0552620324</v>
      </c>
      <c r="G46" s="13">
        <f>1000000/C46</f>
        <v>184780.208682635</v>
      </c>
      <c r="H46" s="14">
        <f>E46*2</f>
        <v>2908.842543672060</v>
      </c>
      <c r="I46" s="15">
        <f>H46*12</f>
        <v>34906.1105240647</v>
      </c>
      <c r="J46" s="13">
        <f>G46*2</f>
        <v>369560.41736527</v>
      </c>
      <c r="K46" s="16">
        <f>MAX(0.055,IF(B46&lt;=20,0.1,0.1-(B46-20)*0.001))</f>
        <v>0.077</v>
      </c>
      <c r="L46" s="17">
        <f>(1+K46/12)^12</f>
        <v>1.07977642958468</v>
      </c>
    </row>
    <row r="47" ht="20.1" customHeight="1">
      <c r="B47" s="5">
        <v>44</v>
      </c>
      <c r="C47" s="6">
        <f>L47^(65-B47)</f>
        <v>4.90849431650431</v>
      </c>
      <c r="D47" s="7">
        <f>1000*C47</f>
        <v>4908.494316504310</v>
      </c>
      <c r="E47" s="8">
        <f>1000000*(1-(1+K47/12))/(1-(1+K47/12)^(12*(65-B47)))</f>
        <v>1620.402339230830</v>
      </c>
      <c r="F47" s="9">
        <f>E47*12</f>
        <v>19444.82807077</v>
      </c>
      <c r="G47" s="7">
        <f>1000000/C47</f>
        <v>203728.462440631</v>
      </c>
      <c r="H47" s="8">
        <f>E47*2</f>
        <v>3240.804678461660</v>
      </c>
      <c r="I47" s="9">
        <f>H47*12</f>
        <v>38889.6561415399</v>
      </c>
      <c r="J47" s="7">
        <f>G47*2</f>
        <v>407456.924881262</v>
      </c>
      <c r="K47" s="10">
        <f>MAX(0.055,IF(B47&lt;=20,0.1,0.1-(B47-20)*0.001))</f>
        <v>0.076</v>
      </c>
      <c r="L47" s="11">
        <f>(1+K47/12)^12</f>
        <v>1.0787040260178</v>
      </c>
    </row>
    <row r="48" ht="20.1" customHeight="1">
      <c r="B48" s="12">
        <v>45</v>
      </c>
      <c r="C48" s="6">
        <f>L48^(65-B48)</f>
        <v>4.46081703140547</v>
      </c>
      <c r="D48" s="13">
        <f>1000*C48</f>
        <v>4460.817031405470</v>
      </c>
      <c r="E48" s="14">
        <f>1000000*(1-(1+K48/12))/(1-(1+K48/12)^(12*(65-B48)))</f>
        <v>1805.931935518020</v>
      </c>
      <c r="F48" s="15">
        <f>E48*12</f>
        <v>21671.1832262162</v>
      </c>
      <c r="G48" s="13">
        <f>1000000/C48</f>
        <v>224174.179967415</v>
      </c>
      <c r="H48" s="14">
        <f>E48*2</f>
        <v>3611.863871036040</v>
      </c>
      <c r="I48" s="15">
        <f>H48*12</f>
        <v>43342.3664524325</v>
      </c>
      <c r="J48" s="13">
        <f>G48*2</f>
        <v>448348.35993483</v>
      </c>
      <c r="K48" s="16">
        <f>MAX(0.055,IF(B48&lt;=20,0.1,0.1-(B48-20)*0.001))</f>
        <v>0.075</v>
      </c>
      <c r="L48" s="17">
        <f>(1+K48/12)^12</f>
        <v>1.07763259885603</v>
      </c>
    </row>
    <row r="49" ht="20.1" customHeight="1">
      <c r="B49" s="5">
        <v>46</v>
      </c>
      <c r="C49" s="6">
        <f>L49^(65-B49)</f>
        <v>4.06202888296684</v>
      </c>
      <c r="D49" s="7">
        <f>1000*C49</f>
        <v>4062.028882966840</v>
      </c>
      <c r="E49" s="8">
        <f>1000000*(1-(1+K49/12))/(1-(1+K49/12)^(12*(65-B49)))</f>
        <v>2013.915251084170</v>
      </c>
      <c r="F49" s="9">
        <f>E49*12</f>
        <v>24166.98301301</v>
      </c>
      <c r="G49" s="7">
        <f>1000000/C49</f>
        <v>246182.395254072</v>
      </c>
      <c r="H49" s="8">
        <f>E49*2</f>
        <v>4027.830502168340</v>
      </c>
      <c r="I49" s="9">
        <f>H49*12</f>
        <v>48333.9660260201</v>
      </c>
      <c r="J49" s="7">
        <f>G49*2</f>
        <v>492364.790508144</v>
      </c>
      <c r="K49" s="10">
        <f>MAX(0.055,IF(B49&lt;=20,0.1,0.1-(B49-20)*0.001))</f>
        <v>0.074</v>
      </c>
      <c r="L49" s="11">
        <f>(1+K49/12)^12</f>
        <v>1.07656214729113</v>
      </c>
    </row>
    <row r="50" ht="20.1" customHeight="1">
      <c r="B50" s="12">
        <v>47</v>
      </c>
      <c r="C50" s="6">
        <f>L50^(65-B50)</f>
        <v>3.70624555873697</v>
      </c>
      <c r="D50" s="13">
        <f>1000*C50</f>
        <v>3706.245558736970</v>
      </c>
      <c r="E50" s="14">
        <f>1000000*(1-(1+K50/12))/(1-(1+K50/12)^(12*(65-B50)))</f>
        <v>2247.886675949790</v>
      </c>
      <c r="F50" s="15">
        <f>E50*12</f>
        <v>26974.6401113975</v>
      </c>
      <c r="G50" s="13">
        <f>1000000/C50</f>
        <v>269814.825853251</v>
      </c>
      <c r="H50" s="14">
        <f>E50*2</f>
        <v>4495.773351899580</v>
      </c>
      <c r="I50" s="15">
        <f>H50*12</f>
        <v>53949.280222795</v>
      </c>
      <c r="J50" s="13">
        <f>G50*2</f>
        <v>539629.651706502</v>
      </c>
      <c r="K50" s="16">
        <f>MAX(0.055,IF(B50&lt;=20,0.1,0.1-(B50-20)*0.001))</f>
        <v>0.073</v>
      </c>
      <c r="L50" s="17">
        <f>(1+K50/12)^12</f>
        <v>1.07549267051544</v>
      </c>
    </row>
    <row r="51" ht="20.1" customHeight="1">
      <c r="B51" s="5">
        <v>48</v>
      </c>
      <c r="C51" s="6">
        <f>L51^(65-B51)</f>
        <v>3.38834845823452</v>
      </c>
      <c r="D51" s="7">
        <f>1000*C51</f>
        <v>3388.348458234520</v>
      </c>
      <c r="E51" s="8">
        <f>1000000*(1-(1+K51/12))/(1-(1+K51/12)^(12*(65-B51)))</f>
        <v>2512.196233054940</v>
      </c>
      <c r="F51" s="9">
        <f>E51*12</f>
        <v>30146.3547966593</v>
      </c>
      <c r="G51" s="7">
        <f>1000000/C51</f>
        <v>295129.031835481</v>
      </c>
      <c r="H51" s="8">
        <f>E51*2</f>
        <v>5024.392466109880</v>
      </c>
      <c r="I51" s="9">
        <f>H51*12</f>
        <v>60292.7095933186</v>
      </c>
      <c r="J51" s="7">
        <f>G51*2</f>
        <v>590258.063670962</v>
      </c>
      <c r="K51" s="10">
        <f>MAX(0.055,IF(B51&lt;=20,0.1,0.1-(B51-20)*0.001))</f>
        <v>0.07199999999999999</v>
      </c>
      <c r="L51" s="11">
        <f>(1+K51/12)^12</f>
        <v>1.07442416772192</v>
      </c>
    </row>
    <row r="52" ht="20.1" customHeight="1">
      <c r="B52" s="12">
        <v>49</v>
      </c>
      <c r="C52" s="6">
        <f>L52^(65-B52)</f>
        <v>3.10387872421313</v>
      </c>
      <c r="D52" s="13">
        <f>1000*C52</f>
        <v>3103.878724213130</v>
      </c>
      <c r="E52" s="14">
        <f>1000000*(1-(1+K52/12))/(1-(1+K52/12)^(12*(65-B52)))</f>
        <v>2812.266029678130</v>
      </c>
      <c r="F52" s="15">
        <f>E52*12</f>
        <v>33747.1923561376</v>
      </c>
      <c r="G52" s="13">
        <f>1000000/C52</f>
        <v>322177.536190146</v>
      </c>
      <c r="H52" s="14">
        <f>E52*2</f>
        <v>5624.532059356260</v>
      </c>
      <c r="I52" s="15">
        <f>H52*12</f>
        <v>67494.3847122751</v>
      </c>
      <c r="J52" s="13">
        <f>G52*2</f>
        <v>644355.072380292</v>
      </c>
      <c r="K52" s="16">
        <f>MAX(0.055,IF(B52&lt;=20,0.1,0.1-(B52-20)*0.001))</f>
        <v>0.07099999999999999</v>
      </c>
      <c r="L52" s="17">
        <f>(1+K52/12)^12</f>
        <v>1.07335663810414</v>
      </c>
    </row>
    <row r="53" ht="20.1" customHeight="1">
      <c r="B53" s="5">
        <v>50</v>
      </c>
      <c r="C53" s="6">
        <f>L53^(65-B53)</f>
        <v>2.84894673087451</v>
      </c>
      <c r="D53" s="7">
        <f>1000*C53</f>
        <v>2848.946730874510</v>
      </c>
      <c r="E53" s="8">
        <f>1000000*(1-(1+K53/12))/(1-(1+K53/12)^(12*(65-B53)))</f>
        <v>3154.949375190920</v>
      </c>
      <c r="F53" s="9">
        <f>E53*12</f>
        <v>37859.392502291</v>
      </c>
      <c r="G53" s="7">
        <f>1000000/C53</f>
        <v>351006.913945717</v>
      </c>
      <c r="H53" s="8">
        <f>E53*2</f>
        <v>6309.898750381840</v>
      </c>
      <c r="I53" s="9">
        <f>H53*12</f>
        <v>75718.7850045821</v>
      </c>
      <c r="J53" s="7">
        <f>G53*2</f>
        <v>702013.827891434</v>
      </c>
      <c r="K53" s="10">
        <f>MAX(0.055,IF(B53&lt;=20,0.1,0.1-(B53-20)*0.001))</f>
        <v>0.07000000000000001</v>
      </c>
      <c r="L53" s="11">
        <f>(1+K53/12)^12</f>
        <v>1.07229008085624</v>
      </c>
    </row>
    <row r="54" ht="20.1" customHeight="1">
      <c r="B54" s="12">
        <v>51</v>
      </c>
      <c r="C54" s="6">
        <f>L54^(65-B54)</f>
        <v>2.62015467011033</v>
      </c>
      <c r="D54" s="13">
        <f>1000*C54</f>
        <v>2620.154670110330</v>
      </c>
      <c r="E54" s="14">
        <f>1000000*(1-(1+K54/12))/(1-(1+K54/12)^(12*(65-B54)))</f>
        <v>3549.043869749070</v>
      </c>
      <c r="F54" s="15">
        <f>E54*12</f>
        <v>42588.5264369888</v>
      </c>
      <c r="G54" s="13">
        <f>1000000/C54</f>
        <v>381656.858431908</v>
      </c>
      <c r="H54" s="14">
        <f>E54*2</f>
        <v>7098.087739498140</v>
      </c>
      <c r="I54" s="15">
        <f>H54*12</f>
        <v>85177.052873977693</v>
      </c>
      <c r="J54" s="13">
        <f>G54*2</f>
        <v>763313.716863816</v>
      </c>
      <c r="K54" s="16">
        <f>MAX(0.055,IF(B54&lt;=20,0.1,0.1-(B54-20)*0.001))</f>
        <v>0.06900000000000001</v>
      </c>
      <c r="L54" s="17">
        <f>(1+K54/12)^12</f>
        <v>1.07122449517298</v>
      </c>
    </row>
    <row r="55" ht="20.1" customHeight="1">
      <c r="B55" s="5">
        <v>52</v>
      </c>
      <c r="C55" s="6">
        <f>L55^(65-B55)</f>
        <v>2.41453025156519</v>
      </c>
      <c r="D55" s="7">
        <f>1000*C55</f>
        <v>2414.530251565190</v>
      </c>
      <c r="E55" s="8">
        <f>1000000*(1-(1+K55/12))/(1-(1+K55/12)^(12*(65-B55)))</f>
        <v>4006.041341566370</v>
      </c>
      <c r="F55" s="9">
        <f>E55*12</f>
        <v>48072.4960987964</v>
      </c>
      <c r="G55" s="7">
        <f>1000000/C55</f>
        <v>414159.234224447</v>
      </c>
      <c r="H55" s="8">
        <f>E55*2</f>
        <v>8012.082683132740</v>
      </c>
      <c r="I55" s="9">
        <f>H55*12</f>
        <v>96144.9921975929</v>
      </c>
      <c r="J55" s="7">
        <f>G55*2</f>
        <v>828318.468448894</v>
      </c>
      <c r="K55" s="10">
        <f>MAX(0.055,IF(B55&lt;=20,0.1,0.1-(B55-20)*0.001))</f>
        <v>0.068</v>
      </c>
      <c r="L55" s="11">
        <f>(1+K55/12)^12</f>
        <v>1.07015988024972</v>
      </c>
    </row>
    <row r="56" ht="20.1" customHeight="1">
      <c r="B56" s="12">
        <v>53</v>
      </c>
      <c r="C56" s="6">
        <f>L56^(65-B56)</f>
        <v>2.22946984535422</v>
      </c>
      <c r="D56" s="13">
        <f>1000*C56</f>
        <v>2229.469845354220</v>
      </c>
      <c r="E56" s="14">
        <f>1000000*(1-(1+K56/12))/(1-(1+K56/12)^(12*(65-B56)))</f>
        <v>4541.252763888770</v>
      </c>
      <c r="F56" s="15">
        <f>E56*12</f>
        <v>54495.0331666652</v>
      </c>
      <c r="G56" s="13">
        <f>1000000/C56</f>
        <v>448537.127373041</v>
      </c>
      <c r="H56" s="14">
        <f>E56*2</f>
        <v>9082.505527777539</v>
      </c>
      <c r="I56" s="15">
        <f>H56*12</f>
        <v>108990.06633333</v>
      </c>
      <c r="J56" s="13">
        <f>G56*2</f>
        <v>897074.254746082</v>
      </c>
      <c r="K56" s="16">
        <f>MAX(0.055,IF(B56&lt;=20,0.1,0.1-(B56-20)*0.001))</f>
        <v>0.067</v>
      </c>
      <c r="L56" s="17">
        <f>(1+K56/12)^12</f>
        <v>1.06909623528242</v>
      </c>
    </row>
    <row r="57" ht="20.1" customHeight="1">
      <c r="B57" s="5">
        <v>54</v>
      </c>
      <c r="C57" s="6">
        <f>L57^(65-B57)</f>
        <v>2.06268965808709</v>
      </c>
      <c r="D57" s="7">
        <f>1000*C57</f>
        <v>2062.689658087090</v>
      </c>
      <c r="E57" s="8">
        <f>1000000*(1-(1+K57/12))/(1-(1+K57/12)^(12*(65-B57)))</f>
        <v>5175.546744192960</v>
      </c>
      <c r="F57" s="9">
        <f>E57*12</f>
        <v>62106.5609303155</v>
      </c>
      <c r="G57" s="7">
        <f>1000000/C57</f>
        <v>484803.904493993</v>
      </c>
      <c r="H57" s="8">
        <f>E57*2</f>
        <v>10351.0934883859</v>
      </c>
      <c r="I57" s="9">
        <f>H57*12</f>
        <v>124213.121860631</v>
      </c>
      <c r="J57" s="7">
        <f>G57*2</f>
        <v>969607.8089879859</v>
      </c>
      <c r="K57" s="10">
        <f>MAX(0.055,IF(B57&lt;=20,0.1,0.1-(B57-20)*0.001))</f>
        <v>0.066</v>
      </c>
      <c r="L57" s="11">
        <f>(1+K57/12)^12</f>
        <v>1.06803355946765</v>
      </c>
    </row>
    <row r="58" ht="20.1" customHeight="1">
      <c r="B58" s="12">
        <v>55</v>
      </c>
      <c r="C58" s="6">
        <f>L58^(65-B58)</f>
        <v>1.91218375212499</v>
      </c>
      <c r="D58" s="13">
        <f>1000*C58</f>
        <v>1912.183752124990</v>
      </c>
      <c r="E58" s="14">
        <f>1000000*(1-(1+K58/12))/(1-(1+K58/12)^(12*(65-B58)))</f>
        <v>5938.131055336</v>
      </c>
      <c r="F58" s="15">
        <f>E58*12</f>
        <v>71257.572664032006</v>
      </c>
      <c r="G58" s="13">
        <f>1000000/C58</f>
        <v>522962.293183754</v>
      </c>
      <c r="H58" s="14">
        <f>E58*2</f>
        <v>11876.262110672</v>
      </c>
      <c r="I58" s="15">
        <f>H58*12</f>
        <v>142515.145328064</v>
      </c>
      <c r="J58" s="13">
        <f>G58*2</f>
        <v>1045924.58636751</v>
      </c>
      <c r="K58" s="16">
        <f>MAX(0.055,IF(B58&lt;=20,0.1,0.1-(B58-20)*0.001))</f>
        <v>0.065</v>
      </c>
      <c r="L58" s="17">
        <f>(1+K58/12)^12</f>
        <v>1.06697185200254</v>
      </c>
    </row>
    <row r="59" ht="20.1" customHeight="1">
      <c r="B59" s="5">
        <v>56</v>
      </c>
      <c r="C59" s="6">
        <f>L59^(65-B59)</f>
        <v>1.77618790187858</v>
      </c>
      <c r="D59" s="7">
        <f>1000*C59</f>
        <v>1776.187901878580</v>
      </c>
      <c r="E59" s="8">
        <f>1000000*(1-(1+K59/12))/(1-(1+K59/12)^(12*(65-B59)))</f>
        <v>6871.188433142530</v>
      </c>
      <c r="F59" s="9">
        <f>E59*12</f>
        <v>82454.2611977104</v>
      </c>
      <c r="G59" s="7">
        <f>1000000/C59</f>
        <v>563003.496951169</v>
      </c>
      <c r="H59" s="8">
        <f>E59*2</f>
        <v>13742.3768662851</v>
      </c>
      <c r="I59" s="9">
        <f>H59*12</f>
        <v>164908.522395421</v>
      </c>
      <c r="J59" s="7">
        <f>G59*2</f>
        <v>1126006.99390234</v>
      </c>
      <c r="K59" s="10">
        <f>MAX(0.055,IF(B59&lt;=20,0.1,0.1-(B59-20)*0.001))</f>
        <v>0.064</v>
      </c>
      <c r="L59" s="11">
        <f>(1+K59/12)^12</f>
        <v>1.06591111208487</v>
      </c>
    </row>
    <row r="60" ht="20.1" customHeight="1">
      <c r="B60" s="12">
        <v>57</v>
      </c>
      <c r="C60" s="6">
        <f>L60^(65-B60)</f>
        <v>1.65314843532756</v>
      </c>
      <c r="D60" s="13">
        <f>1000*C60</f>
        <v>1653.148435327560</v>
      </c>
      <c r="E60" s="14">
        <f>1000000*(1-(1+K60/12))/(1-(1+K60/12)^(12*(65-B60)))</f>
        <v>8037.989094113490</v>
      </c>
      <c r="F60" s="15">
        <f>E60*12</f>
        <v>96455.8691293619</v>
      </c>
      <c r="G60" s="13">
        <f>1000000/C60</f>
        <v>604906.358455257</v>
      </c>
      <c r="H60" s="14">
        <f>E60*2</f>
        <v>16075.978188227</v>
      </c>
      <c r="I60" s="15">
        <f>H60*12</f>
        <v>192911.738258724</v>
      </c>
      <c r="J60" s="13">
        <f>G60*2</f>
        <v>1209812.71691051</v>
      </c>
      <c r="K60" s="16">
        <f>MAX(0.055,IF(B60&lt;=20,0.1,0.1-(B60-20)*0.001))</f>
        <v>0.063</v>
      </c>
      <c r="L60" s="17">
        <f>(1+K60/12)^12</f>
        <v>1.06485133891298</v>
      </c>
    </row>
    <row r="61" ht="20.1" customHeight="1">
      <c r="B61" s="5">
        <v>58</v>
      </c>
      <c r="C61" s="6">
        <f>L61^(65-B61)</f>
        <v>1.54169533874277</v>
      </c>
      <c r="D61" s="7">
        <f>1000*C61</f>
        <v>1541.695338742770</v>
      </c>
      <c r="E61" s="8">
        <f>1000000*(1-(1+K61/12))/(1-(1+K61/12)^(12*(65-B61)))</f>
        <v>9537.956665194721</v>
      </c>
      <c r="F61" s="9">
        <f>E61*12</f>
        <v>114455.479982337</v>
      </c>
      <c r="G61" s="7">
        <f>1000000/C61</f>
        <v>648636.585238355</v>
      </c>
      <c r="H61" s="8">
        <f>E61*2</f>
        <v>19075.9133303894</v>
      </c>
      <c r="I61" s="9">
        <f>H61*12</f>
        <v>228910.959964673</v>
      </c>
      <c r="J61" s="7">
        <f>G61*2</f>
        <v>1297273.17047671</v>
      </c>
      <c r="K61" s="10">
        <f>MAX(0.055,IF(B61&lt;=20,0.1,0.1-(B61-20)*0.001))</f>
        <v>0.062</v>
      </c>
      <c r="L61" s="11">
        <f>(1+K61/12)^12</f>
        <v>1.06379253168582</v>
      </c>
    </row>
    <row r="62" ht="20.1" customHeight="1">
      <c r="B62" s="12">
        <v>59</v>
      </c>
      <c r="C62" s="6">
        <f>L62^(65-B62)</f>
        <v>1.44061901182521</v>
      </c>
      <c r="D62" s="13">
        <f>1000*C62</f>
        <v>1440.619011825210</v>
      </c>
      <c r="E62" s="14">
        <f>1000000*(1-(1+K62/12))/(1-(1+K62/12)^(12*(65-B62)))</f>
        <v>11536.7998132369</v>
      </c>
      <c r="F62" s="15">
        <f>E62*12</f>
        <v>138441.597758843</v>
      </c>
      <c r="G62" s="13">
        <f>1000000/C62</f>
        <v>694146.052350814</v>
      </c>
      <c r="H62" s="14">
        <f>E62*2</f>
        <v>23073.5996264738</v>
      </c>
      <c r="I62" s="15">
        <f>H62*12</f>
        <v>276883.195517686</v>
      </c>
      <c r="J62" s="13">
        <f>G62*2</f>
        <v>1388292.10470163</v>
      </c>
      <c r="K62" s="16">
        <f>MAX(0.055,IF(B62&lt;=20,0.1,0.1-(B62-20)*0.001))</f>
        <v>0.061</v>
      </c>
      <c r="L62" s="17">
        <f>(1+K62/12)^12</f>
        <v>1.06273468960295</v>
      </c>
    </row>
    <row r="63" ht="20.1" customHeight="1">
      <c r="B63" s="5">
        <v>60</v>
      </c>
      <c r="C63" s="6">
        <f>L63^(65-B63)</f>
        <v>1.34885015254932</v>
      </c>
      <c r="D63" s="7">
        <f>1000*C63</f>
        <v>1348.850152549320</v>
      </c>
      <c r="E63" s="8">
        <f>1000000*(1-(1+K63/12))/(1-(1+K63/12)^(12*(65-B63)))</f>
        <v>14332.8015294283</v>
      </c>
      <c r="F63" s="9">
        <f>E63*12</f>
        <v>171993.61835314</v>
      </c>
      <c r="G63" s="7">
        <f>1000000/C63</f>
        <v>741372.1962443379</v>
      </c>
      <c r="H63" s="8">
        <f>E63*2</f>
        <v>28665.6030588566</v>
      </c>
      <c r="I63" s="9">
        <f>H63*12</f>
        <v>343987.236706279</v>
      </c>
      <c r="J63" s="7">
        <f>G63*2</f>
        <v>1482744.39248868</v>
      </c>
      <c r="K63" s="10">
        <f>MAX(0.055,IF(B63&lt;=20,0.1,0.1-(B63-20)*0.001))</f>
        <v>0.06</v>
      </c>
      <c r="L63" s="11">
        <f>(1+K63/12)^12</f>
        <v>1.0616778118645</v>
      </c>
    </row>
    <row r="64" ht="20.1" customHeight="1">
      <c r="B64" s="12">
        <v>61</v>
      </c>
      <c r="C64" s="6">
        <f>L64^(65-B64)</f>
        <v>1.26544232868617</v>
      </c>
      <c r="D64" s="13">
        <f>1000*C64</f>
        <v>1265.442328686170</v>
      </c>
      <c r="E64" s="14">
        <f>1000000*(1-(1+K64/12))/(1-(1+K64/12)^(12*(65-B64)))</f>
        <v>18522.5419434864</v>
      </c>
      <c r="F64" s="15">
        <f>E64*12</f>
        <v>222270.503321837</v>
      </c>
      <c r="G64" s="13">
        <f>1000000/C64</f>
        <v>790237.514054266</v>
      </c>
      <c r="H64" s="14">
        <f>E64*2</f>
        <v>37045.0838869728</v>
      </c>
      <c r="I64" s="15">
        <f>H64*12</f>
        <v>444541.006643674</v>
      </c>
      <c r="J64" s="13">
        <f>G64*2</f>
        <v>1580475.02810853</v>
      </c>
      <c r="K64" s="16">
        <f>MAX(0.055,IF(B64&lt;=20,0.1,0.1-(B64-20)*0.001))</f>
        <v>0.059</v>
      </c>
      <c r="L64" s="17">
        <f>(1+K64/12)^12</f>
        <v>1.06062189767122</v>
      </c>
    </row>
    <row r="65" ht="20.1" customHeight="1">
      <c r="B65" s="5">
        <v>62</v>
      </c>
      <c r="C65" s="6">
        <f>L65^(65-B65)</f>
        <v>1.18955685861532</v>
      </c>
      <c r="D65" s="7">
        <f>1000*C65</f>
        <v>1189.556858615320</v>
      </c>
      <c r="E65" s="8">
        <f>1000000*(1-(1+K65/12))/(1-(1+K65/12)^(12*(65-B65)))</f>
        <v>25498.0662194993</v>
      </c>
      <c r="F65" s="9">
        <f>E65*12</f>
        <v>305976.794633992</v>
      </c>
      <c r="G65" s="7">
        <f>1000000/C65</f>
        <v>840649.1818844459</v>
      </c>
      <c r="H65" s="8">
        <f>E65*2</f>
        <v>50996.1324389986</v>
      </c>
      <c r="I65" s="9">
        <f>H65*12</f>
        <v>611953.589267983</v>
      </c>
      <c r="J65" s="7">
        <f>G65*2</f>
        <v>1681298.36376889</v>
      </c>
      <c r="K65" s="10">
        <f>MAX(0.055,IF(B65&lt;=20,0.1,0.1-(B65-20)*0.001))</f>
        <v>0.058</v>
      </c>
      <c r="L65" s="11">
        <f>(1+K65/12)^12</f>
        <v>1.05956694622446</v>
      </c>
    </row>
    <row r="66" ht="20.1" customHeight="1">
      <c r="B66" s="12">
        <v>63</v>
      </c>
      <c r="C66" s="6">
        <f>L66^(65-B66)</f>
        <v>1.12044967955712</v>
      </c>
      <c r="D66" s="13">
        <f>1000*C66</f>
        <v>1120.449679557120</v>
      </c>
      <c r="E66" s="14">
        <f>1000000*(1-(1+K66/12))/(1-(1+K66/12)^(12*(65-B66)))</f>
        <v>39435.5553079575</v>
      </c>
      <c r="F66" s="15">
        <f>E66*12</f>
        <v>473226.66369549</v>
      </c>
      <c r="G66" s="13">
        <f>1000000/C66</f>
        <v>892498.804939879</v>
      </c>
      <c r="H66" s="14">
        <f>E66*2</f>
        <v>78871.110615914993</v>
      </c>
      <c r="I66" s="15">
        <f>H66*12</f>
        <v>946453.32739098</v>
      </c>
      <c r="J66" s="13">
        <f>G66*2</f>
        <v>1784997.60987976</v>
      </c>
      <c r="K66" s="16">
        <f>MAX(0.055,IF(B66&lt;=20,0.1,0.1-(B66-20)*0.001))</f>
        <v>0.057</v>
      </c>
      <c r="L66" s="17">
        <f>(1+K66/12)^12</f>
        <v>1.05851295672614</v>
      </c>
    </row>
    <row r="67" ht="20.1" customHeight="1">
      <c r="B67" s="5">
        <v>64</v>
      </c>
      <c r="C67" s="6">
        <f>L67^(65-B67)</f>
        <v>1.05745992837879</v>
      </c>
      <c r="D67" s="7">
        <f>1000*C67</f>
        <v>1057.459928378790</v>
      </c>
      <c r="E67" s="8">
        <f>1000000*(1-(1+K67/12))/(1-(1+K67/12)^(12*(65-B67)))</f>
        <v>81216.019551978</v>
      </c>
      <c r="F67" s="9">
        <f>E67*12</f>
        <v>974592.234623736</v>
      </c>
      <c r="G67" s="7">
        <f>1000000/C67</f>
        <v>945662.311320976</v>
      </c>
      <c r="H67" s="8">
        <f>E67*2</f>
        <v>162432.039103956</v>
      </c>
      <c r="I67" s="9">
        <f>H67*12</f>
        <v>1949184.46924747</v>
      </c>
      <c r="J67" s="7">
        <f>G67*2</f>
        <v>1891324.62264195</v>
      </c>
      <c r="K67" s="10">
        <f>MAX(0.055,IF(B67&lt;=20,0.1,0.1-(B67-20)*0.001))</f>
        <v>0.056</v>
      </c>
      <c r="L67" s="11">
        <f>(1+K67/12)^12</f>
        <v>1.05745992837879</v>
      </c>
    </row>
    <row r="68" ht="20.1" customHeight="1">
      <c r="B68" s="18">
        <v>65</v>
      </c>
      <c r="C68" s="19">
        <f>L68^(65-B68)</f>
        <v>1</v>
      </c>
      <c r="D68" s="20">
        <f>1000*C68</f>
        <v>1000</v>
      </c>
      <c r="E68" s="21"/>
      <c r="F68" s="22">
        <f>E68*12</f>
        <v>0</v>
      </c>
      <c r="G68" s="20">
        <f>1000000/C68</f>
        <v>1000000</v>
      </c>
      <c r="H68" s="21">
        <f>E68*2</f>
        <v>0</v>
      </c>
      <c r="I68" s="22">
        <f>H68*12</f>
        <v>0</v>
      </c>
      <c r="J68" s="20">
        <f>G68*2</f>
        <v>2000000</v>
      </c>
      <c r="K68" s="23">
        <f>MAX(0.055,IF(B68&lt;=20,0.1,0.1-(B68-20)*0.001))</f>
        <v>0.055</v>
      </c>
      <c r="L68" s="24">
        <f>(1+K68/12)^12</f>
        <v>1.05640786038554</v>
      </c>
    </row>
  </sheetData>
  <pageMargins left="0.5" right="0.5" top="0.75" bottom="0.75" header="0.277778" footer="0.277778"/>
  <pageSetup firstPageNumber="1" fitToHeight="1" fitToWidth="1" scale="71"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B2:L10"/>
  <sheetViews>
    <sheetView workbookViewId="0" showGridLines="0" defaultGridColor="1">
      <pane topLeftCell="C3" xSplit="2" ySplit="2" activePane="bottomRight" state="frozen"/>
    </sheetView>
  </sheetViews>
  <sheetFormatPr defaultColWidth="16.3333" defaultRowHeight="13.9" customHeight="1" outlineLevelRow="0" outlineLevelCol="0"/>
  <cols>
    <col min="1" max="1" width="5.85156" style="25" customWidth="1"/>
    <col min="2" max="2" width="8.35156" style="25" customWidth="1"/>
    <col min="3" max="3" width="17.25" style="25" customWidth="1"/>
    <col min="4" max="4" width="23.3516" style="25" customWidth="1"/>
    <col min="5" max="5" width="21.1016" style="25" customWidth="1"/>
    <col min="6" max="6" width="18.7422" style="25" customWidth="1"/>
    <col min="7" max="7" width="16.4688" style="25" customWidth="1"/>
    <col min="8" max="8" width="22.1328" style="25" customWidth="1"/>
    <col min="9" max="9" width="20.8516" style="25" customWidth="1"/>
    <col min="10" max="10" width="16.4688" style="25" customWidth="1"/>
    <col min="11" max="11" width="12.8906" style="25" customWidth="1"/>
    <col min="12" max="12" width="16.4688" style="25" customWidth="1"/>
    <col min="13" max="16384" width="16.3516" style="25" customWidth="1"/>
  </cols>
  <sheetData>
    <row r="1" ht="197.1" customHeight="1"/>
    <row r="2" ht="110.55" customHeight="1">
      <c r="B2" t="s" s="2">
        <v>0</v>
      </c>
      <c r="C2" t="s" s="3">
        <v>1</v>
      </c>
      <c r="D2" t="s" s="3">
        <v>2</v>
      </c>
      <c r="E2" t="s" s="3">
        <v>3</v>
      </c>
      <c r="F2" t="s" s="3">
        <v>4</v>
      </c>
      <c r="G2" t="s" s="4">
        <v>5</v>
      </c>
      <c r="H2" t="s" s="2">
        <v>6</v>
      </c>
      <c r="I2" t="s" s="3">
        <v>7</v>
      </c>
      <c r="J2" t="s" s="4">
        <v>8</v>
      </c>
      <c r="K2" t="s" s="2">
        <v>9</v>
      </c>
      <c r="L2" t="s" s="4">
        <v>10</v>
      </c>
    </row>
    <row r="3" ht="20.25" customHeight="1">
      <c r="B3" s="5">
        <v>0</v>
      </c>
      <c r="C3" s="6">
        <f>L3^(65-B3)</f>
        <v>647.465943618552</v>
      </c>
      <c r="D3" s="7">
        <f>1000*C3</f>
        <v>647465.9436185519</v>
      </c>
      <c r="E3" s="8">
        <f>1000000*(1-(1+K3/12))/(1-(1+K3/12)^(12*(65-B3)))</f>
        <v>12.8905991345647</v>
      </c>
      <c r="F3" s="9">
        <f>E3*12</f>
        <v>154.687189614776</v>
      </c>
      <c r="G3" s="7">
        <f>1000000/C3</f>
        <v>1544.482779142340</v>
      </c>
      <c r="H3" s="8">
        <f>E3*2</f>
        <v>25.7811982691294</v>
      </c>
      <c r="I3" s="9">
        <f>H3*12</f>
        <v>309.374379229553</v>
      </c>
      <c r="J3" s="7">
        <f>G3*2</f>
        <v>3088.965558284680</v>
      </c>
      <c r="K3" s="10">
        <f>MAX(0.055,IF(B3&lt;=20,0.1,0.1-(B3-20)*0.001))</f>
        <v>0.1</v>
      </c>
      <c r="L3" s="11">
        <f>(1+K3/12)^12</f>
        <v>1.1047130674413</v>
      </c>
    </row>
    <row r="4" ht="20.1" customHeight="1">
      <c r="B4" s="12">
        <v>10</v>
      </c>
      <c r="C4" s="6">
        <f>L4^(65-B4)</f>
        <v>239.178433653155</v>
      </c>
      <c r="D4" s="13">
        <f>1000*C4</f>
        <v>239178.433653155</v>
      </c>
      <c r="E4" s="14">
        <f>1000000*(1-(1+K4/12))/(1-(1+K4/12)^(12*(65-B4)))</f>
        <v>34.9877745248335</v>
      </c>
      <c r="F4" s="15">
        <f>E4*12</f>
        <v>419.853294298002</v>
      </c>
      <c r="G4" s="13">
        <f>1000000/C4</f>
        <v>4180.978965060670</v>
      </c>
      <c r="H4" s="14">
        <f>E4*2</f>
        <v>69.97554904966699</v>
      </c>
      <c r="I4" s="15">
        <f>H4*12</f>
        <v>839.7065885960041</v>
      </c>
      <c r="J4" s="13">
        <f>G4*2</f>
        <v>8361.957930121340</v>
      </c>
      <c r="K4" s="16">
        <f>MAX(0.055,IF(B4&lt;=20,0.1,0.1-(B4-20)*0.001))</f>
        <v>0.1</v>
      </c>
      <c r="L4" s="17">
        <f>(1+K4/12)^12</f>
        <v>1.1047130674413</v>
      </c>
    </row>
    <row r="5" ht="20.1" customHeight="1">
      <c r="B5" s="5">
        <v>20</v>
      </c>
      <c r="C5" s="6">
        <f>L5^(65-B5)</f>
        <v>88.3541809242702</v>
      </c>
      <c r="D5" s="7">
        <f>1000*C5</f>
        <v>88354.1809242702</v>
      </c>
      <c r="E5" s="8">
        <f>1000000*(1-(1+K5/12))/(1-(1+K5/12)^(12*(65-B5)))</f>
        <v>95.3970748184199</v>
      </c>
      <c r="F5" s="9">
        <f>E5*12</f>
        <v>1144.764897821040</v>
      </c>
      <c r="G5" s="7">
        <f>1000000/C5</f>
        <v>11318.0835308418</v>
      </c>
      <c r="H5" s="8">
        <f>E5*2</f>
        <v>190.794149636840</v>
      </c>
      <c r="I5" s="9">
        <f>H5*12</f>
        <v>2289.529795642080</v>
      </c>
      <c r="J5" s="7">
        <f>G5*2</f>
        <v>22636.1670616836</v>
      </c>
      <c r="K5" s="10">
        <f>MAX(0.055,IF(B5&lt;=20,0.1,0.1-(B5-20)*0.001))</f>
        <v>0.1</v>
      </c>
      <c r="L5" s="11">
        <f>(1+K5/12)^12</f>
        <v>1.1047130674413</v>
      </c>
    </row>
    <row r="6" ht="20.1" customHeight="1">
      <c r="B6" s="12">
        <v>30</v>
      </c>
      <c r="C6" s="6">
        <f>L6^(65-B6)</f>
        <v>23.0633835517601</v>
      </c>
      <c r="D6" s="13">
        <f>1000*C6</f>
        <v>23063.3835517601</v>
      </c>
      <c r="E6" s="14">
        <f>1000000*(1-(1+K6/12))/(1-(1+K6/12)^(12*(65-B6)))</f>
        <v>339.929729381907</v>
      </c>
      <c r="F6" s="15">
        <f>E6*12</f>
        <v>4079.156752582880</v>
      </c>
      <c r="G6" s="13">
        <f>1000000/C6</f>
        <v>43358.7724782769</v>
      </c>
      <c r="H6" s="14">
        <f>E6*2</f>
        <v>679.859458763814</v>
      </c>
      <c r="I6" s="15">
        <f>H6*12</f>
        <v>8158.313505165770</v>
      </c>
      <c r="J6" s="13">
        <f>G6*2</f>
        <v>86717.5449565538</v>
      </c>
      <c r="K6" s="16">
        <f>MAX(0.055,IF(B6&lt;=20,0.1,0.1-(B6-20)*0.001))</f>
        <v>0.09</v>
      </c>
      <c r="L6" s="17">
        <f>(1+K6/12)^12</f>
        <v>1.09380689767098</v>
      </c>
    </row>
    <row r="7" ht="20.1" customHeight="1">
      <c r="B7" s="5">
        <v>40</v>
      </c>
      <c r="C7" s="6">
        <f>L7^(65-B7)</f>
        <v>7.34017596373931</v>
      </c>
      <c r="D7" s="7">
        <f>1000*C7</f>
        <v>7340.175963739310</v>
      </c>
      <c r="E7" s="8">
        <f>1000000*(1-(1+K7/12))/(1-(1+K7/12)^(12*(65-B7)))</f>
        <v>1051.495527063390</v>
      </c>
      <c r="F7" s="9">
        <f>E7*12</f>
        <v>12617.9463247607</v>
      </c>
      <c r="G7" s="7">
        <f>1000000/C7</f>
        <v>136236.515982727</v>
      </c>
      <c r="H7" s="8">
        <f>E7*2</f>
        <v>2102.991054126780</v>
      </c>
      <c r="I7" s="9">
        <f>H7*12</f>
        <v>25235.8926495214</v>
      </c>
      <c r="J7" s="7">
        <f>G7*2</f>
        <v>272473.031965454</v>
      </c>
      <c r="K7" s="10">
        <f>MAX(0.055,IF(B7&lt;=20,0.1,0.1-(B7-20)*0.001))</f>
        <v>0.08</v>
      </c>
      <c r="L7" s="11">
        <f>(1+K7/12)^12</f>
        <v>1.08299950680751</v>
      </c>
    </row>
    <row r="8" ht="20.1" customHeight="1">
      <c r="B8" s="12">
        <v>50</v>
      </c>
      <c r="C8" s="6">
        <f>L8^(65-B8)</f>
        <v>2.84894673087451</v>
      </c>
      <c r="D8" s="13">
        <f>1000*C8</f>
        <v>2848.946730874510</v>
      </c>
      <c r="E8" s="14">
        <f>1000000*(1-(1+K8/12))/(1-(1+K8/12)^(12*(65-B8)))</f>
        <v>3154.949375190920</v>
      </c>
      <c r="F8" s="15">
        <f>E8*12</f>
        <v>37859.392502291</v>
      </c>
      <c r="G8" s="13">
        <f>1000000/C8</f>
        <v>351006.913945717</v>
      </c>
      <c r="H8" s="14">
        <f>E8*2</f>
        <v>6309.898750381840</v>
      </c>
      <c r="I8" s="15">
        <f>H8*12</f>
        <v>75718.7850045821</v>
      </c>
      <c r="J8" s="13">
        <f>G8*2</f>
        <v>702013.827891434</v>
      </c>
      <c r="K8" s="16">
        <f>MAX(0.055,IF(B8&lt;=20,0.1,0.1-(B8-20)*0.001))</f>
        <v>0.07000000000000001</v>
      </c>
      <c r="L8" s="17">
        <f>(1+K8/12)^12</f>
        <v>1.07229008085624</v>
      </c>
    </row>
    <row r="9" ht="20.1" customHeight="1">
      <c r="B9" s="5">
        <v>60</v>
      </c>
      <c r="C9" s="6">
        <f>L9^(65-B9)</f>
        <v>1.34885015254932</v>
      </c>
      <c r="D9" s="7">
        <f>1000*C9</f>
        <v>1348.850152549320</v>
      </c>
      <c r="E9" s="8">
        <f>1000000*(1-(1+K9/12))/(1-(1+K9/12)^(12*(65-B9)))</f>
        <v>14332.8015294283</v>
      </c>
      <c r="F9" s="9">
        <f>E9*12</f>
        <v>171993.61835314</v>
      </c>
      <c r="G9" s="7">
        <f>1000000/C9</f>
        <v>741372.1962443379</v>
      </c>
      <c r="H9" s="8">
        <f>E9*2</f>
        <v>28665.6030588566</v>
      </c>
      <c r="I9" s="9">
        <f>H9*12</f>
        <v>343987.236706279</v>
      </c>
      <c r="J9" s="7">
        <f>G9*2</f>
        <v>1482744.39248868</v>
      </c>
      <c r="K9" s="10">
        <f>MAX(0.055,IF(B9&lt;=20,0.1,0.1-(B9-20)*0.001))</f>
        <v>0.06</v>
      </c>
      <c r="L9" s="11">
        <f>(1+K9/12)^12</f>
        <v>1.0616778118645</v>
      </c>
    </row>
    <row r="10" ht="20.1" customHeight="1">
      <c r="B10" s="18">
        <v>65</v>
      </c>
      <c r="C10" s="19">
        <f>L10^(65-B10)</f>
        <v>1</v>
      </c>
      <c r="D10" s="20">
        <f>1000*C10</f>
        <v>1000</v>
      </c>
      <c r="E10" s="21"/>
      <c r="F10" s="22">
        <f>E10*12</f>
        <v>0</v>
      </c>
      <c r="G10" s="20">
        <f>1000000/C10</f>
        <v>1000000</v>
      </c>
      <c r="H10" s="21">
        <f>E10*2</f>
        <v>0</v>
      </c>
      <c r="I10" s="22">
        <f>H10*12</f>
        <v>0</v>
      </c>
      <c r="J10" s="20">
        <f>G10*2</f>
        <v>2000000</v>
      </c>
      <c r="K10" s="23">
        <f>MAX(0.055,IF(B10&lt;=20,0.1,0.1-(B10-20)*0.001))</f>
        <v>0.055</v>
      </c>
      <c r="L10" s="24">
        <f>(1+K10/12)^12</f>
        <v>1.05640786038554</v>
      </c>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